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I\ZS2022\"/>
    </mc:Choice>
  </mc:AlternateContent>
  <xr:revisionPtr revIDLastSave="0" documentId="10_ncr:100000_{6249F166-FCEC-43EF-8B09-468F1631A368}" xr6:coauthVersionLast="31" xr6:coauthVersionMax="31" xr10:uidLastSave="{00000000-0000-0000-0000-000000000000}"/>
  <bookViews>
    <workbookView xWindow="0" yWindow="0" windowWidth="30720" windowHeight="13392" activeTab="5" xr2:uid="{CD11D7EE-7146-426F-806A-F50BCE867A46}"/>
  </bookViews>
  <sheets>
    <sheet name="PV_FV" sheetId="1" r:id="rId1"/>
    <sheet name="NPV_IRR" sheetId="2" r:id="rId2"/>
    <sheet name="PBP" sheetId="3" r:id="rId3"/>
    <sheet name="AKCIE" sheetId="4" r:id="rId4"/>
    <sheet name="LP1" sheetId="5" r:id="rId5"/>
    <sheet name="LP" sheetId="6" r:id="rId6"/>
    <sheet name="Citlivostní sestava 1" sheetId="7" r:id="rId7"/>
  </sheets>
  <definedNames>
    <definedName name="solver_adj" localSheetId="5" hidden="1">LP!$B$2:$E$2</definedName>
    <definedName name="solver_adj" localSheetId="1" hidden="1">NPV_IRR!$B$34</definedName>
    <definedName name="solver_cvg" localSheetId="5" hidden="1">0.0001</definedName>
    <definedName name="solver_cvg" localSheetId="1" hidden="1">0.0001</definedName>
    <definedName name="solver_drv" localSheetId="5" hidden="1">1</definedName>
    <definedName name="solver_drv" localSheetId="1" hidden="1">1</definedName>
    <definedName name="solver_eng" localSheetId="5" hidden="1">2</definedName>
    <definedName name="solver_eng" localSheetId="1" hidden="1">1</definedName>
    <definedName name="solver_est" localSheetId="5" hidden="1">1</definedName>
    <definedName name="solver_est" localSheetId="1" hidden="1">1</definedName>
    <definedName name="solver_itr" localSheetId="5" hidden="1">2147483647</definedName>
    <definedName name="solver_itr" localSheetId="1" hidden="1">2147483647</definedName>
    <definedName name="solver_lhs1" localSheetId="5" hidden="1">LP!$F$5</definedName>
    <definedName name="solver_lhs2" localSheetId="5" hidden="1">LP!$F$6</definedName>
    <definedName name="solver_lhs3" localSheetId="5" hidden="1">LP!$F$7</definedName>
    <definedName name="solver_lhs4" localSheetId="5" hidden="1">LP!$F$8</definedName>
    <definedName name="solver_lhs5" localSheetId="5" hidden="1">LP!$F$9</definedName>
    <definedName name="solver_mip" localSheetId="5" hidden="1">2147483647</definedName>
    <definedName name="solver_mip" localSheetId="1" hidden="1">2147483647</definedName>
    <definedName name="solver_mni" localSheetId="5" hidden="1">30</definedName>
    <definedName name="solver_mni" localSheetId="1" hidden="1">30</definedName>
    <definedName name="solver_mrt" localSheetId="5" hidden="1">0.075</definedName>
    <definedName name="solver_mrt" localSheetId="1" hidden="1">0.075</definedName>
    <definedName name="solver_msl" localSheetId="5" hidden="1">2</definedName>
    <definedName name="solver_msl" localSheetId="1" hidden="1">2</definedName>
    <definedName name="solver_neg" localSheetId="5" hidden="1">1</definedName>
    <definedName name="solver_neg" localSheetId="1" hidden="1">1</definedName>
    <definedName name="solver_nod" localSheetId="5" hidden="1">2147483647</definedName>
    <definedName name="solver_nod" localSheetId="1" hidden="1">2147483647</definedName>
    <definedName name="solver_num" localSheetId="5" hidden="1">5</definedName>
    <definedName name="solver_num" localSheetId="1" hidden="1">0</definedName>
    <definedName name="solver_nwt" localSheetId="5" hidden="1">1</definedName>
    <definedName name="solver_nwt" localSheetId="1" hidden="1">1</definedName>
    <definedName name="solver_opt" localSheetId="5" hidden="1">LP!$F$3</definedName>
    <definedName name="solver_opt" localSheetId="1" hidden="1">NPV_IRR!$B$37</definedName>
    <definedName name="solver_pre" localSheetId="5" hidden="1">0.000001</definedName>
    <definedName name="solver_pre" localSheetId="1" hidden="1">0.000001</definedName>
    <definedName name="solver_rbv" localSheetId="5" hidden="1">1</definedName>
    <definedName name="solver_rbv" localSheetId="1" hidden="1">1</definedName>
    <definedName name="solver_rel1" localSheetId="5" hidden="1">1</definedName>
    <definedName name="solver_rel2" localSheetId="5" hidden="1">1</definedName>
    <definedName name="solver_rel3" localSheetId="5" hidden="1">1</definedName>
    <definedName name="solver_rel4" localSheetId="5" hidden="1">1</definedName>
    <definedName name="solver_rel5" localSheetId="5" hidden="1">1</definedName>
    <definedName name="solver_rhs1" localSheetId="5" hidden="1">LP!$G$5</definedName>
    <definedName name="solver_rhs2" localSheetId="5" hidden="1">LP!$G$6</definedName>
    <definedName name="solver_rhs3" localSheetId="5" hidden="1">LP!$G$7</definedName>
    <definedName name="solver_rhs4" localSheetId="5" hidden="1">LP!$G$8</definedName>
    <definedName name="solver_rhs5" localSheetId="5" hidden="1">LP!$G$9</definedName>
    <definedName name="solver_rlx" localSheetId="5" hidden="1">2</definedName>
    <definedName name="solver_rlx" localSheetId="1" hidden="1">2</definedName>
    <definedName name="solver_rsd" localSheetId="5" hidden="1">0</definedName>
    <definedName name="solver_rsd" localSheetId="1" hidden="1">0</definedName>
    <definedName name="solver_scl" localSheetId="5" hidden="1">1</definedName>
    <definedName name="solver_scl" localSheetId="1" hidden="1">1</definedName>
    <definedName name="solver_sho" localSheetId="5" hidden="1">2</definedName>
    <definedName name="solver_sho" localSheetId="1" hidden="1">2</definedName>
    <definedName name="solver_ssz" localSheetId="5" hidden="1">100</definedName>
    <definedName name="solver_ssz" localSheetId="1" hidden="1">100</definedName>
    <definedName name="solver_tim" localSheetId="5" hidden="1">2147483647</definedName>
    <definedName name="solver_tim" localSheetId="1" hidden="1">2147483647</definedName>
    <definedName name="solver_tol" localSheetId="5" hidden="1">0.01</definedName>
    <definedName name="solver_tol" localSheetId="1" hidden="1">0.01</definedName>
    <definedName name="solver_typ" localSheetId="5" hidden="1">1</definedName>
    <definedName name="solver_typ" localSheetId="1" hidden="1">3</definedName>
    <definedName name="solver_val" localSheetId="5" hidden="1">0</definedName>
    <definedName name="solver_val" localSheetId="1" hidden="1">0</definedName>
    <definedName name="solver_ver" localSheetId="5" hidden="1">3</definedName>
    <definedName name="solver_ver" localSheetId="1" hidden="1">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F9" i="6"/>
  <c r="G8" i="6"/>
  <c r="F8" i="6"/>
  <c r="G7" i="6"/>
  <c r="F7" i="6"/>
  <c r="G6" i="6"/>
  <c r="F6" i="6"/>
  <c r="F5" i="6"/>
  <c r="G5" i="6"/>
  <c r="F3" i="6"/>
  <c r="D3" i="5"/>
  <c r="D4" i="5"/>
  <c r="D5" i="5"/>
  <c r="D2" i="5"/>
  <c r="C8" i="4"/>
  <c r="C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6" i="4"/>
  <c r="H5" i="4"/>
  <c r="H4" i="4"/>
  <c r="N10" i="3"/>
  <c r="M10" i="3"/>
  <c r="L6" i="3"/>
  <c r="L7" i="3" s="1"/>
  <c r="L8" i="3" s="1"/>
  <c r="L9" i="3" s="1"/>
  <c r="L10" i="3" s="1"/>
  <c r="L5" i="3"/>
  <c r="L4" i="3"/>
  <c r="L3" i="3"/>
  <c r="K5" i="3"/>
  <c r="K6" i="3"/>
  <c r="K7" i="3"/>
  <c r="K8" i="3"/>
  <c r="K9" i="3"/>
  <c r="K10" i="3"/>
  <c r="K4" i="3"/>
  <c r="J8" i="3"/>
  <c r="I8" i="3"/>
  <c r="H6" i="3"/>
  <c r="H7" i="3" s="1"/>
  <c r="H8" i="3" s="1"/>
  <c r="H9" i="3" s="1"/>
  <c r="H10" i="3" s="1"/>
  <c r="H5" i="3"/>
  <c r="H4" i="3"/>
  <c r="H3" i="3"/>
  <c r="G5" i="3"/>
  <c r="G6" i="3"/>
  <c r="G7" i="3"/>
  <c r="G8" i="3"/>
  <c r="G9" i="3"/>
  <c r="G10" i="3"/>
  <c r="G4" i="3"/>
  <c r="G3" i="3"/>
  <c r="B37" i="2"/>
  <c r="G7" i="2"/>
  <c r="C19" i="2"/>
  <c r="C17" i="2"/>
  <c r="C15" i="2"/>
  <c r="C16" i="2" s="1"/>
  <c r="H4" i="2"/>
  <c r="I4" i="2" s="1"/>
  <c r="H5" i="2"/>
  <c r="I5" i="2" s="1"/>
  <c r="H6" i="2"/>
  <c r="I6" i="2" s="1"/>
  <c r="H7" i="2"/>
  <c r="H8" i="2"/>
  <c r="I8" i="2" s="1"/>
  <c r="H9" i="2"/>
  <c r="I9" i="2" s="1"/>
  <c r="H10" i="2"/>
  <c r="I10" i="2" s="1"/>
  <c r="H3" i="2"/>
  <c r="I3" i="2" s="1"/>
  <c r="G5" i="2"/>
  <c r="G6" i="2"/>
  <c r="G8" i="2"/>
  <c r="G9" i="2"/>
  <c r="G10" i="2"/>
  <c r="G4" i="2"/>
  <c r="G3" i="2"/>
  <c r="C7" i="1"/>
  <c r="H3" i="4" l="1"/>
  <c r="C10" i="2"/>
  <c r="I7" i="2"/>
</calcChain>
</file>

<file path=xl/sharedStrings.xml><?xml version="1.0" encoding="utf-8"?>
<sst xmlns="http://schemas.openxmlformats.org/spreadsheetml/2006/main" count="132" uniqueCount="95">
  <si>
    <t>Časová hodnota peněz</t>
  </si>
  <si>
    <t>Dnes</t>
  </si>
  <si>
    <t>Za rok</t>
  </si>
  <si>
    <t>i</t>
  </si>
  <si>
    <t>PV</t>
  </si>
  <si>
    <t>FV</t>
  </si>
  <si>
    <t>n</t>
  </si>
  <si>
    <t>Investice</t>
  </si>
  <si>
    <t>CF</t>
  </si>
  <si>
    <t>Odúročitel</t>
  </si>
  <si>
    <t>SH</t>
  </si>
  <si>
    <t>NPV</t>
  </si>
  <si>
    <t>NPV5</t>
  </si>
  <si>
    <t>NPV12</t>
  </si>
  <si>
    <t>Rozdíl</t>
  </si>
  <si>
    <t>Krok</t>
  </si>
  <si>
    <t>Počet kroků</t>
  </si>
  <si>
    <t>IRR</t>
  </si>
  <si>
    <t>Cj</t>
  </si>
  <si>
    <t>Vj</t>
  </si>
  <si>
    <t>FN</t>
  </si>
  <si>
    <t>Q</t>
  </si>
  <si>
    <t>Z</t>
  </si>
  <si>
    <t>Dividendový výnos</t>
  </si>
  <si>
    <t>Výnosnost</t>
  </si>
  <si>
    <t>Nominální hodnota</t>
  </si>
  <si>
    <t>Růst dividendy</t>
  </si>
  <si>
    <t>TH</t>
  </si>
  <si>
    <t>Produkt</t>
  </si>
  <si>
    <t>Chleba</t>
  </si>
  <si>
    <t>Vánočka</t>
  </si>
  <si>
    <t>Mazanec</t>
  </si>
  <si>
    <t>Loupák</t>
  </si>
  <si>
    <t>Mj</t>
  </si>
  <si>
    <t>Zdroje</t>
  </si>
  <si>
    <t>CH</t>
  </si>
  <si>
    <t>Lou</t>
  </si>
  <si>
    <t>Vá</t>
  </si>
  <si>
    <t>Maz</t>
  </si>
  <si>
    <t>Čas</t>
  </si>
  <si>
    <t>Hroz (g)</t>
  </si>
  <si>
    <t>Mandle (g)</t>
  </si>
  <si>
    <t>Mák</t>
  </si>
  <si>
    <t>Mouka (g)</t>
  </si>
  <si>
    <t>Mák (g)</t>
  </si>
  <si>
    <t>Fond p.d.</t>
  </si>
  <si>
    <t>h</t>
  </si>
  <si>
    <t>Hrozinky</t>
  </si>
  <si>
    <t>kg</t>
  </si>
  <si>
    <t>Mandle</t>
  </si>
  <si>
    <t>Mouka</t>
  </si>
  <si>
    <t>Chl</t>
  </si>
  <si>
    <t>Ván</t>
  </si>
  <si>
    <t>Celkem</t>
  </si>
  <si>
    <t>Omezení</t>
  </si>
  <si>
    <t>Proměnné</t>
  </si>
  <si>
    <t>Marže</t>
  </si>
  <si>
    <t>Čas (min)</t>
  </si>
  <si>
    <t>Microsoft Excel 16.0 Citlivostní sestava</t>
  </si>
  <si>
    <t>List: [tutorial_02.xlsx]LP</t>
  </si>
  <si>
    <t>Sestava vytvořena: 14.10.2022 12:32:10</t>
  </si>
  <si>
    <t>Levá strana omezující podmínky</t>
  </si>
  <si>
    <t>Název</t>
  </si>
  <si>
    <t>Konečná</t>
  </si>
  <si>
    <t>Hodnota</t>
  </si>
  <si>
    <t>Redukovaná</t>
  </si>
  <si>
    <t>náklady</t>
  </si>
  <si>
    <t>Účelová funkce</t>
  </si>
  <si>
    <t>koeficient</t>
  </si>
  <si>
    <t>Povolený</t>
  </si>
  <si>
    <t>nárůst</t>
  </si>
  <si>
    <t>pokles</t>
  </si>
  <si>
    <t>Omezující podmínky</t>
  </si>
  <si>
    <t>Stínová</t>
  </si>
  <si>
    <t>cena</t>
  </si>
  <si>
    <t>Pravá strana</t>
  </si>
  <si>
    <t>omezující podmínky</t>
  </si>
  <si>
    <t>$B$2</t>
  </si>
  <si>
    <t>Proměnné Chl</t>
  </si>
  <si>
    <t>$C$2</t>
  </si>
  <si>
    <t>Proměnné Ván</t>
  </si>
  <si>
    <t>$D$2</t>
  </si>
  <si>
    <t>Proměnné Maz</t>
  </si>
  <si>
    <t>$E$2</t>
  </si>
  <si>
    <t>Proměnné Lou</t>
  </si>
  <si>
    <t>$F$5</t>
  </si>
  <si>
    <t>Čas (min) Celkem</t>
  </si>
  <si>
    <t>$F$6</t>
  </si>
  <si>
    <t>Hroz (g) Celkem</t>
  </si>
  <si>
    <t>$F$7</t>
  </si>
  <si>
    <t>Mandle (g) Celkem</t>
  </si>
  <si>
    <t>$F$8</t>
  </si>
  <si>
    <t>Mák (g) Celkem</t>
  </si>
  <si>
    <t>$F$9</t>
  </si>
  <si>
    <t>Mouka (g)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</si>
</sst>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0.0"/>
    <numFmt numFmtId="166" formatCode="0.0000"/>
    <numFmt numFmtId="170" formatCode="0.0000%"/>
    <numFmt numFmtId="177" formatCode="0.00000%"/>
    <numFmt numFmtId="186" formatCode="_-* #,##0.0\ &quot;Kč&quot;_-;\-* #,##0.0\ &quot;Kč&quot;_-;_-* &quot;-&quot;??\ &quot;Kč&quot;_-;_-@_-"/>
    <numFmt numFmtId="187" formatCode="_-* #,##0\ &quot;Kč&quot;_-;\-* #,##0\ &quot;Kč&quot;_-;_-* &quot;-&quot;??\ &quot;Kč&quot;_-;_-@_-"/>
    <numFmt numFmtId="188" formatCode="_-* #,##0.000\ _K_č_-;\-* #,##0.000\ _K_č_-;_-* &quot;-&quot;??\ _K_č_-;_-@_-"/>
    <numFmt numFmtId="189" formatCode="_-* #,##0.0000\ _K_č_-;\-* #,##0.0000\ _K_č_-;_-* &quot;-&quot;??\ _K_č_-;_-@_-"/>
    <numFmt numFmtId="190" formatCode="_-* #,##0.0000\ _K_č_-;\-* #,##0.0000\ _K_č_-;_-* &quot;-&quot;????\ _K_č_-;_-@_-"/>
    <numFmt numFmtId="191" formatCode="_-* #,##0.000\ _K_č_-;\-* #,##0.000\ _K_č_-;_-* &quot;-&quot;???\ _K_č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43" fontId="0" fillId="0" borderId="0" xfId="1" applyFon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/>
    <xf numFmtId="170" fontId="0" fillId="0" borderId="0" xfId="3" applyNumberFormat="1" applyFont="1"/>
    <xf numFmtId="44" fontId="0" fillId="0" borderId="0" xfId="2" applyNumberFormat="1" applyFont="1"/>
    <xf numFmtId="177" fontId="0" fillId="0" borderId="0" xfId="3" applyNumberFormat="1" applyFont="1"/>
    <xf numFmtId="187" fontId="0" fillId="0" borderId="0" xfId="2" applyNumberFormat="1" applyFont="1"/>
    <xf numFmtId="188" fontId="0" fillId="0" borderId="0" xfId="1" applyNumberFormat="1" applyFont="1"/>
    <xf numFmtId="189" fontId="0" fillId="0" borderId="0" xfId="1" applyNumberFormat="1" applyFont="1"/>
    <xf numFmtId="190" fontId="0" fillId="0" borderId="0" xfId="0" applyNumberFormat="1"/>
    <xf numFmtId="44" fontId="0" fillId="0" borderId="0" xfId="0" applyNumberFormat="1"/>
    <xf numFmtId="191" fontId="0" fillId="0" borderId="0" xfId="0" applyNumberFormat="1"/>
    <xf numFmtId="186" fontId="0" fillId="0" borderId="0" xfId="0" applyNumberFormat="1"/>
    <xf numFmtId="0" fontId="2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4">
    <cellStyle name="Čárka" xfId="1" builtinId="3"/>
    <cellStyle name="Měna" xfId="2" builtinId="4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323740</xdr:colOff>
      <xdr:row>14</xdr:row>
      <xdr:rowOff>6380</xdr:rowOff>
    </xdr:from>
    <xdr:to>
      <xdr:col>3</xdr:col>
      <xdr:colOff>324100</xdr:colOff>
      <xdr:row>14</xdr:row>
      <xdr:rowOff>6740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31" name="Rukopis 30">
              <a:extLst>
                <a:ext uri="{FF2B5EF4-FFF2-40B4-BE49-F238E27FC236}">
                  <a16:creationId xmlns:a16="http://schemas.microsoft.com/office/drawing/2014/main" id="{DF381FEE-AC61-4983-89E5-B287F6576F42}"/>
                </a:ext>
              </a:extLst>
            </xdr14:cNvPr>
            <xdr14:cNvContentPartPr/>
          </xdr14:nvContentPartPr>
          <xdr14:nvPr macro=""/>
          <xdr14:xfrm>
            <a:off x="2577990" y="2584480"/>
            <a:ext cx="360" cy="360"/>
          </xdr14:xfrm>
        </xdr:contentPart>
      </mc:Choice>
      <mc:Fallback>
        <xdr:pic>
          <xdr:nvPicPr>
            <xdr:cNvPr id="31" name="Rukopis 30">
              <a:extLst>
                <a:ext uri="{FF2B5EF4-FFF2-40B4-BE49-F238E27FC236}">
                  <a16:creationId xmlns:a16="http://schemas.microsoft.com/office/drawing/2014/main" id="{DF381FEE-AC61-4983-89E5-B287F6576F4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568990" y="25754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933590</xdr:colOff>
      <xdr:row>0</xdr:row>
      <xdr:rowOff>95080</xdr:rowOff>
    </xdr:from>
    <xdr:to>
      <xdr:col>11</xdr:col>
      <xdr:colOff>330660</xdr:colOff>
      <xdr:row>16</xdr:row>
      <xdr:rowOff>32280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61" name="Rukopis 60">
              <a:extLst>
                <a:ext uri="{FF2B5EF4-FFF2-40B4-BE49-F238E27FC236}">
                  <a16:creationId xmlns:a16="http://schemas.microsoft.com/office/drawing/2014/main" id="{0D713874-BDE9-4F6C-A884-B5E074DB4FCA}"/>
                </a:ext>
              </a:extLst>
            </xdr14:cNvPr>
            <xdr14:cNvContentPartPr/>
          </xdr14:nvContentPartPr>
          <xdr14:nvPr macro=""/>
          <xdr14:xfrm>
            <a:off x="6775590" y="95080"/>
            <a:ext cx="1651320" cy="2883600"/>
          </xdr14:xfrm>
        </xdr:contentPart>
      </mc:Choice>
      <mc:Fallback>
        <xdr:pic>
          <xdr:nvPicPr>
            <xdr:cNvPr id="61" name="Rukopis 60">
              <a:extLst>
                <a:ext uri="{FF2B5EF4-FFF2-40B4-BE49-F238E27FC236}">
                  <a16:creationId xmlns:a16="http://schemas.microsoft.com/office/drawing/2014/main" id="{0D713874-BDE9-4F6C-A884-B5E074DB4FC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766590" y="86080"/>
              <a:ext cx="1668960" cy="2901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960" units="cm"/>
          <inkml:channel name="Y" type="integer" max="1440" units="cm"/>
          <inkml:channel name="T" type="integer" max="2.14748E9" units="dev"/>
        </inkml:traceFormat>
        <inkml:channelProperties>
          <inkml:channelProperty channel="X" name="resolution" value="75.28517" units="1/cm"/>
          <inkml:channelProperty channel="Y" name="resolution" value="48.64865" units="1/cm"/>
          <inkml:channelProperty channel="T" name="resolution" value="1" units="1/dev"/>
        </inkml:channelProperties>
      </inkml:inkSource>
      <inkml:timestamp xml:id="ts0" timeString="2022-10-14T08:33:19.6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960" units="cm"/>
          <inkml:channel name="Y" type="integer" max="1440" units="cm"/>
          <inkml:channel name="T" type="integer" max="2.14748E9" units="dev"/>
        </inkml:traceFormat>
        <inkml:channelProperties>
          <inkml:channelProperty channel="X" name="resolution" value="75.28517" units="1/cm"/>
          <inkml:channelProperty channel="Y" name="resolution" value="48.64865" units="1/cm"/>
          <inkml:channelProperty channel="T" name="resolution" value="1" units="1/dev"/>
        </inkml:channelProperties>
      </inkml:inkSource>
      <inkml:timestamp xml:id="ts0" timeString="2022-10-14T08:31:55.966"/>
    </inkml:context>
    <inkml:brush xml:id="br0">
      <inkml:brushProperty name="width" value="0.05" units="cm"/>
      <inkml:brushProperty name="height" value="0.05" units="cm"/>
      <inkml:brushProperty name="color" value="#66CC00"/>
    </inkml:brush>
    <inkml:brush xml:id="br1">
      <inkml:brushProperty name="width" value="0.05" units="cm"/>
      <inkml:brushProperty name="height" value="0.05" units="cm"/>
    </inkml:brush>
  </inkml:definitions>
  <inkml:trace contextRef="#ctx0" brushRef="#br0">1111 600 0,'-18'0'156,"18"18"-124,0 17-17,-35 36 1,35-54-16,0 54 16,0-1-16,0-52 15,0 17-15,0 1 16,0 17-16,0-18 15,0 0-15,0-17 16,0 17-16,-18 18 16,1-53-16,17 35 15,0-17-15,0 17 16,-18 18-16,18 18 16,0-54-1,0 18-15,-35 1 16,35-19-16,0 19 15,0-1 1,0 18-16,0-18 16,-36 0-1,36-17-15,0 17 16,0 36-16,0-18 16,-35-18-16,35 18 15,0-18-15,0 36 16,0-36-16,0 36 15,-17-36-15,17-17 16,0 35-16,0-18 16,0-18-16,0 19 15,-36 17-15,36 0 16,0-36-16,0 54 16,-35-36-16,35-17 15,0 52 1,0-35-16,0 18 15,0-17-15,0 34 16,0-17-16,0 18 16,0-36-16,0 18 15,0 0-15,0 0 16,0-36-16,0 19 16,0-1-16,0-17 15,0 52 1,0-35-16,0-17 15,0 17-15,0-17 16,0 53-16,0-1 16,0-52-16,0 52 15,0-34-15,0 34 16,0-52-16,0 17 16,0-17-16,0 17 15,0 0-15,0 18 16,0 18-16,0-36 15,0-17-15,0 17 16,0 35-16,0-52 16,0 17-16,0-17 15,0 17-15,0 1 16,0 16-16,0-16 16,0-19-16,0 19 15,0 34-15,0-52 16,0 52-16,0-34 15,0 34-15,0-52 16,0 52-16,0-52 16,0 53-16,0-36 15,0-17-15,0 17 16,0 0 0,0-17-16,0 17 0,0-17 15,0 17 1,-35 0-16,35 36 15,0-54-15,0 19 16,-36 34-16,36-52 16,0 52-16,0-34 15,0-19-15,0 19 16,-17 17-16,17-18 16,0 0-16,0 0 15,0-17-15,0 17 16,0-17-16,0 17 15,0 0-15,0-17 16,0 17-16,0 18 16,0-17-16,-18 17 15,1-1-15,-1-52 16,0 18-16,18 0 16,0 17-1</inkml:trace>
  <inkml:trace contextRef="#ctx0" brushRef="#br0" timeOffset="1776">299 5980 0,'0'-18'109,"36"18"-78,-19 18-31,1 17 16,17-35 0,1 0-1,-19 0 1,18 0-16,-17 0 16,17 0-16,36 0 15,-36 18 1,18-18-1,-18 0-15,18 18 16,-53-1 0,36-17-16,-19 0 15,54 0-15,-1 0 16,-52 0-16,17 0 16,1 0-16,-19 36 15,18-36 1,18 35-16,-35-35 15,35 0-15,-35 0 16,17 0-16,0 0 16,36 35-16,-54-35 15,19 0-15,34 0 16,-52 0-16,52 35 16,1-35-16,-1 0 15,-52 0-15,17 0 16,54 36-16,-72-36 15,36 0-15,18 0 16,-54 0 0,54 35-16,-1-35 15,-34 0 1,-19 0 0,1 0-1,0 0-15,-1 18 16,19-18 31,16 0-32,-16 0 1,-1 0-16,0 17 16,18 1-16,0-18 15,0 0-15,-35 0 16,52 0-16,36 0 15,-35 0-15,34 0 16,-34 0-16,-36 0 16,-17 0-16,17 0 15,-17 0-15,0 17 16,-1-17-16,1 0 16,17 0-1,18 18 1,-53 0-16,35-18 15,-17 0 1,17 0 0,0 0-16,-17 0 15,35 17 1,-35 1-16,-1-18 16,36 18-16,-35-18 15,-1 0 1,19 0-16,-19 0 15,19 35 1,-1-35-16,-17 0 16,17 0-16,35 0 15,-52 0-15,0 0 16,-1 18-16,1-1 16,17-17-1,-17 0 16,0 0-31,-1 18 16,1-18 15,-1 17 1,1-17-17,17 36 1,-17-36-1</inkml:trace>
  <inkml:trace contextRef="#ctx0" brushRef="#br0" timeOffset="2888">3933 6350 0,'0'-17'62,"35"17"-62,-17 0 16,17 0-16,-17 0 15,52 0-15,142 123 203,-212-105-46,0 17-126,-35-35-31,17 35 16,1-17-16,-1-18 15,-17 35 1,17 1-16,-35-19 15,18 1 1</inkml:trace>
  <inkml:trace contextRef="#ctx0" brushRef="#br0" timeOffset="6529">1217 2241 0,'0'35'157,"17"-35"-142,1 53-15,0-53 16,-1 35-16,-17 0 16,18 1-16,0-19 15,-18 36-15,0-18 16,17 18-16,-17-17 15,18 17 1,-1-18-16,-17 0 16,0 0-1,36-17-15,-36 17 16,17 18-16,1-35 16,-18 0-16,0 52 15,0-52-15,0 17 16,18 18-16,-1-18 15,1 18 1,-18-35-16,35 17 16,-35-17-1,18 17-15,-1 18 16,19-18-16,-36 0 16,0-17-16,0 17 15,17 1-15,-17-1 16,0-17-16,0-1 15,36 18-15,-36 1 16,0 34 0,35-52-16,-35 17 15,18-17-15,-18-1 16,0 36-16,17 0 16,1-17-16,-1 16 15,1-34 1,-18 0-16,0 17 15,18 18 1,-1 0 0,1-35-16,-18-1 15,35 18-15,-35-17 16,0 17 0,0 36-16,0-53 15,36 17-15,-36 0 16,35 53-1,-35-52-15,0-1 16,18 0-16,-18 18 16,0-18-16,35 1 15,-35-1-15,35 0 16,-35 18-16,0-18 16,35 1-16,-35 17 15,18-1-15,-18-34 16,18 17-16,-1-17 15,1 17-15,-18-17 16,18 35-16,-1-53 16,-17 70-16,35-52 15,1 17-15,-36 1 16,0 17-16,17-53 16,1 88-1,0-88-15,-1 35 16,-17 0-16,0-17 15,36 17-15,-19 18 16,1-35-16,-1-1 16,-17 19-1,36-19-15,-19 36 16,1-35-16,0 17 16,-18-17-16,35 17 15,-35-17-15,18-1 16,-18 1-16,0 0 15,17-1-15,1 1 16,0 0 0,17 17-1,-35-18 1,35 19 0,-17-1-1,-1-17 1,1-18-1,-18 17-15,18-17 16,17 18 0,-17 35-1,-1-53 1,1 0 0,-18 35-16,17-35 15,-17 18-15,36 17 16,-1 36-1,0-36 1,1-18-16,-36 1 16,17 0-16,1-18 15,-18 17-15,17 36 16,1-53-16,0 18 16,-18 0-16,17-18 15,1 17-15,-18 1 16,35 0-16,-17-1 15,-18 1 1,18-1-16,17 1 16,-35 0-1,0-1-15,18-17 16,-18 18 15,17 0-31,18-1 16,-35 1-16,18 0 15,17-18-15,-35 17 16,18-17-16,17 35 16,-35-17 31,18-18-16,17 35-16,-17 1 1,17-36-16,0 0 16,-17 17 15,17 19 0,-17-36-15,0 0-1,-1 17-15,1 18 32,17-35-17,-17 0-15,-1 0 16,1 18-16,17 17 16,36-17 15,-36 53-16,-17-54 1,17 1 15,-17-18 1,17 35-17,0-35 1,1 18-1,-19-1 1,18 1 0,-17 17-1,17-35 17,1 36-17,-19-36 1,36 17-16,0 36 15,-35-53 1,17 18-16,0 17 16,1-35-1,-1 18 1,-17-18 15,17 35-15,-18 0 15,19-35-15</inkml:trace>
  <inkml:trace contextRef="#ctx0" brushRef="#br0" timeOffset="9330">723 6086 0,'0'35'125,"0"0"-110,0-17-15,0 17 16,0 18-16,0-17 15,0 34-15,0 1 16,0-18-16,0-18 16,0 35-16,0-52 15,-18 17-15,18 36 16,0-18-16,0 17 16,0-34-1,0 69-15,0-34 16,-35-36-16,35 71 15,-35-71-15,35 36 16,-18-36-16,0-17 16,18 35-16,-17-18 15,17 0-15,0-17 16,0 17-16,0-17 16,0 17-16,0 0 15,-36-17-15,36 17 16,0 1-16,0-19 31,0 19 157,0-19-188,0 18 15,0 1 1,0-19-1,0 19 1,0-19-16,0 19 16,0-1-1,0-17 1</inkml:trace>
  <inkml:trace contextRef="#ctx0" brushRef="#br0" timeOffset="10857">934 882 0,'-17'-35'79,"70"-71"-64,-18 53-15,0 36 16,1-19-16,-1 1 15,0 0-15,-35 17 16,0 1 0,18-1-16,17 0 15,-35-17-15,0 17 16,0 1 140,35 17-140,-17 0-16,35 0 15,-53 17 1,35 19 0,-35 70-16,35-18 15,18 88-15,-53 1 16,36-54-16,-1-17 16,18-18-16,-53-17 15,17-36-15,-17 0 16,18 0-16</inkml:trace>
  <inkml:trace contextRef="#ctx0" brushRef="#br0" timeOffset="12914">4127 7021 0,'0'-18'94,"35"0"-63,-17 1-15,0-54-16,17 54 16,-17-36-16,-1 35 15,-17 0-15,0-17 16,18 18-16,-18 52 187,0-18-187,0 19 16,0-19 0,0 19-1,0 17 142,17-53-126</inkml:trace>
  <inkml:trace contextRef="#ctx0" brushRef="#br0" timeOffset="13930">4339 6650 0</inkml:trace>
  <inkml:trace contextRef="#ctx0" brushRef="#br0" timeOffset="15514">35 18 0,'18'35'63,"-18"36"-48,0-53-15,0 17 16,0 18-16,-18-18 16,18 0-16,0 36 15,0-53-15,-35 17 16</inkml:trace>
  <inkml:trace contextRef="#ctx0" brushRef="#br0" timeOffset="16450">105 71 0,'18'0'47,"0"0"-47,35 18 16,-18 70-16,0-71 15,0 54-15,1-18 16,-1 0 0,-17-18-16,-18-17 15,194 141 63,-159-124-78,-17-18 16,-18 19 0,0-54 109,0 0-125,0-17 15,0 0-15,0 17 16,0-52-16,0-1 16,0 18-16,0 18 15,0 0-15,0 17 16</inkml:trace>
  <inkml:trace contextRef="#ctx0" brushRef="#br0" timeOffset="17083">917 124 0,'53'0'62,"-36"0"-46,-17 123 78</inkml:trace>
  <inkml:trace contextRef="#ctx0" brushRef="#br0" timeOffset="17923">970 159 0,'0'71'125,"0"-36"-109,0-17-1,0 17 1,0-17 0,0 17-16,0-17 15,0 17 1,-18-18-16,18 19 16,0-19-1,0 19 1,0-1-16,-18-35 15,1 18-15</inkml:trace>
  <inkml:trace contextRef="#ctx0" brushRef="#br0" timeOffset="18971">793 159 0,'36'0'94,"-19"-35"-78,160-36 46,-142 71-15,18 0-31,-18 36-1,-35-19-15,35-17 16,1 18-16,-19 17 47,1-17 0,-36 17-32,1 0 1,-1 1-16,0-19 15,1 19-15,-36-19 16,53 1-16,-18 0 16,1-18-16,17 17 47,-18 1-32,-17-18 1,17 0 15</inkml:trace>
  <inkml:trace contextRef="#ctx0" brushRef="#br0" timeOffset="20483">1323 71 0,'17'0'94,"-17"18"-78,0 52-16,0-35 15,0-17-15,18 88 16,-1-106-16,-17 71 16,36-54-16,-36 18 15,0 1-15,17-19 31,1 1 329,35-53-345,17-36 1,-17 18-16,0 0 16,35-53-16,-35 71 15,-35 18-15,35-36 16,18 17-16,-54 19 16,1-1-16,-18 0 15</inkml:trace>
  <inkml:trace contextRef="#ctx0" brushRef="#br0" timeOffset="69955">2857 6068 0,'0'18'312,"0"0"-296,0 17 15,0-18-15,0 19-1,0-1 1,0-17-16,0 17 16,0-17-1,0 17 1,0 0 15,0-17 0,0 17 1,0-17 14,0 17-30,0 0 15,-18-35-15,18 18 0,0 17 77,0-17 17,0 17-95,0-17-15,0 17 16,0 0-16,0-17 16,0 17-1</inkml:trace>
  <inkml:trace contextRef="#ctx0" brushRef="#br1" timeOffset="93143">3739 6421 0,'0'71'172,"0"-1"-172,0-17 15,0-18-15,0 36 16,0-53-16,0 52 15,0-35-15,0-17 16,0 17 0,0-17 15,0 0 47,-18-1-62,18 1-1,0 17 17,0 0-17,0-17 1,0 17-16,0-17 47,0 17-47,0 0 15,0 18-15,0-17 16,0-1-16,0-17 16,0 17-1</inkml:trace>
  <inkml:trace contextRef="#ctx0" brushRef="#br1" timeOffset="97392">2804 6315 0,'18'18'219,"-1"-18"-188,36 35-15,-35-35 15,0 18-15,-1-1 46,1 1-62,0-18 16,-1 18-16,-17-1 47,18 1-31,-1-18 15,36 18-16,-17-1 17,-1 18-1,-35 1-15,0-19-1,0 36 1,53-17-16,-18-1 15,-35-17-15,18-18 16,-18 17-16,17 1 16,1-18-1,0 17-15,-18 1 47,17 0-31,1-18-1,-18 35 1,18 18-16,-1-35 31,1-1-15,0-17 31,-18 18-16,17-1 16,1 1-47,17-18 47,-17 18-32,-18-1 32,35-17-31,-17 0 0,-18 18 15,17 0-16,1-18 32,0 0-31,17 0 0,0 17 46,-35 19 1,0-19 15,18 36-63</inkml:trace>
  <inkml:trace contextRef="#ctx0" brushRef="#br1" timeOffset="99712">2857 6403 0,'0'-17'172,"18"17"-157,-1 0 16,19 0 1,-19 0-17,19 0 1,-1 0 0,-18 0-1,19 0 1,17 0-1,-53 17-15,35-17 16,-17 0 15,17 0 1,0 0-1,-17 0-16,17 0 1,0 0 47,-17 18-17,17-18-14,1 18-17,-19-1 1,18 1 31,-17-18-32,35 18 64,-35-1-17,-1-17-31,36 18 47,-35-1 32,-1-17-63,1 0-16,0 0-15,-1 0 15</inkml:trace>
  <inkml:trace contextRef="#ctx0" brushRef="#br1" timeOffset="104024">3545 5380 0,'0'-35'188,"18"-18"-188,-1 53 15,-17-35-15,0 0 16,0 17 0,18 0-1,-18 1-15,18 17 78,34-18-46,-52 0-1,18 18 63,-18 18-79,0 53 1,0-36 0,0 18-1,0 0 1,-18-36-16,18 1 15,0 17-15,0 1 16,0 16 0,0-16-16,0-19 15,-17-17-15,17 36 32,0-19-1</inkml:trace>
  <inkml:trace contextRef="#ctx0" brushRef="#br1" timeOffset="105960">3810 5204 0,'35'-35'140,"-17"35"-140,-1 0 16,1 0 187,-18 35-187,0-17-16,0 17 15,0-18 1,-18 19-16,18-1 16,-17-35-16,17 18 15,-18-1-15,0 1 16,18 0 15,-17 17 16,-1-35-31,0 18-16,18 17 218,36 0-108,34 0-95,-17-17 1,-35 0 0,-1-18-16,19 17 15</inkml:trace>
  <inkml:trace contextRef="#ctx0" brushRef="#br1" timeOffset="127661">1958 6068 0,'17'0'141,"18"18"-125,-17 0-1,-18-1-15,0 54 16,0-36-16,0 36 16,0-54-16,0 18 15,0-17-15,18 35 16,-18-35-16,0 35 15,0-36 1,0 1-16,0-1 31</inkml:trace>
  <inkml:trace contextRef="#ctx0" brushRef="#br1" timeOffset="128908">1975 6809 0,'0'71'109,"0"-36"-93,0-17-16,0 17 16,0 18-16,35-36 15,18 1 1,-35 0-16,0-18 15,17 35-15,-17-35 16,17 0-16,-18 18 16,1-1 46,-18 18-31,0-17-15,0 17 0,0-17-16,0 0 15,-35-1-15,17 1 16,1 0 0,-19 17-16,-70-35 15,18 35-15,71 0 16,-19-35-16,-17 18 15,18 0-15,0-18 16,0 0 31,17-18-16,-17-17-15</inkml:trace>
  <inkml:trace contextRef="#ctx0" brushRef="#br1" timeOffset="129949">1922 6739 0,'18'0'63,"17"0"-47,-17 17-16,17-17 31,-17 18-31,17-18 47,0 35 15,-17-35-46,35 18-1,-36-1 1,1 1 15,0-18 16,17 35-47,18-17 16,-35-18-16,-1 0 15,1 18-15</inkml:trace>
  <inkml:trace contextRef="#ctx0" brushRef="#br1" timeOffset="130629">2557 7127 0,'0'17'62,"-353"318"1,318-317-48,18 0-15,17-1 16</inkml:trace>
  <inkml:trace contextRef="#ctx0" brushRef="#br1" timeOffset="132045">2363 7144 0</inkml:trace>
  <inkml:trace contextRef="#ctx0" brushRef="#br1" timeOffset="132613">2504 7532 0</inkml:trace>
  <inkml:trace contextRef="#ctx0" brushRef="#br1" timeOffset="135174">2804 6333 0,'-35'0'219,"17"0"-110,-17 0-62,17 0 16,-17 0-48,0 0 1,17 0 0,-17 0-16,17 0 15,1 0 17,-1 0-17,0 0 1,-17 0-1,17 0 1,-17 0 0,17-18-16,18 1 62,-35 17-31,0 0-15,17 0 0,-17 0 15,17 0 0,-17 0 0,0 0-15,17 0-16,-17 0 16,-36 0-1,54 0-15,-19 0 32,19 0-17,-18 0 16,17 0-15,18-18 172,35 18-173</inkml:trace>
  <inkml:trace contextRef="#ctx0" brushRef="#br1" timeOffset="137365">2081 6315 0,'-18'-17'110,"18"-19"-79,0 19-31,0-19 16,0 19-16,0-54 15,0 36-15,0 17 16,0-17 0,0 0-1,0 17-15,0-53 16,0 54 15,0-1-15,0 1-16,0-1 31,0 0-15,0-17-16,18 35 15,-18-35 1,0 17-1,0-17-15,0 0 16,0 17-16,0-17 16,0 17-16,0-17 15,0-1 1,0 19-16,0-18 16,0 17-16,0-17 15,0-1-15,0 19 16,0-19-1,0 19 1,0-36 78</inkml:trace>
  <inkml:trace contextRef="#ctx0" brushRef="#br1" timeOffset="139390">2063 5239 0,'0'-17'109,"18"17"-93,17 0-16,-17 0 47,0 0-47,-1 17 31,1 1-31,-1-1 31,1 1-15,0 0-1,-1-1 1,19 19 31,-36 34-32,35-52-15,-35 17 16,0 0-16,35-17 16,-35 17-1,0 1-15,0-19 16,0 19 0,0-19-1,18-17 1,-18 35 31,0-17-16,0 17 31,17 18-46,19-17 15,-19-19-15,19-17 0,-36 18-1,17-18 1,1 17-1,-18 1 17,35 0-17,18-1 1,-53 1 0,18 0-16,-1-18 15,19 17 32,-1 19-31,-35-1 31,0-17-1,35 17-30,-17 18 0,17-18 15,-35 0 31,0-17-15,18 0-31,-1-1-16,-17 1 31,0 17-15,0-17-1,18-18 79</inkml:trace>
  <inkml:trace contextRef="#ctx0" brushRef="#br1" timeOffset="152016">1958 5133 0,'35'0'203,"-18"0"-187,1 18 0,0 0-16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DF852-C872-4073-BC83-351BADB47FCC}">
  <dimension ref="A1:F7"/>
  <sheetViews>
    <sheetView zoomScale="140" zoomScaleNormal="140" workbookViewId="0">
      <selection activeCell="B9" sqref="B9"/>
    </sheetView>
  </sheetViews>
  <sheetFormatPr defaultRowHeight="14.4" x14ac:dyDescent="0.3"/>
  <sheetData>
    <row r="1" spans="1:6" x14ac:dyDescent="0.3">
      <c r="A1" t="s">
        <v>0</v>
      </c>
    </row>
    <row r="2" spans="1:6" x14ac:dyDescent="0.3">
      <c r="E2" t="s">
        <v>3</v>
      </c>
      <c r="F2" s="1">
        <v>0.04</v>
      </c>
    </row>
    <row r="3" spans="1:6" x14ac:dyDescent="0.3">
      <c r="A3" t="s">
        <v>1</v>
      </c>
      <c r="B3" t="s">
        <v>4</v>
      </c>
      <c r="C3">
        <v>100</v>
      </c>
      <c r="E3" t="s">
        <v>6</v>
      </c>
      <c r="F3">
        <v>10</v>
      </c>
    </row>
    <row r="4" spans="1:6" x14ac:dyDescent="0.3">
      <c r="A4" t="s">
        <v>2</v>
      </c>
      <c r="B4" t="s">
        <v>5</v>
      </c>
      <c r="C4">
        <v>104</v>
      </c>
    </row>
    <row r="7" spans="1:6" x14ac:dyDescent="0.3">
      <c r="B7" t="s">
        <v>5</v>
      </c>
      <c r="C7">
        <f>C3*(1+F2)^F3</f>
        <v>148.02442849183447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424A-56E6-4AD0-8CB5-AC262AB3F233}">
  <dimension ref="A2:I37"/>
  <sheetViews>
    <sheetView zoomScale="120" zoomScaleNormal="120" workbookViewId="0">
      <selection activeCell="I10" sqref="F10:I10"/>
    </sheetView>
  </sheetViews>
  <sheetFormatPr defaultRowHeight="14.4" x14ac:dyDescent="0.3"/>
  <cols>
    <col min="1" max="1" width="8.88671875" style="3"/>
    <col min="2" max="2" width="12.5546875" style="3" bestFit="1" customWidth="1"/>
    <col min="3" max="3" width="15.109375" style="3" bestFit="1" customWidth="1"/>
    <col min="4" max="6" width="8.88671875" style="3"/>
    <col min="7" max="7" width="15.109375" style="3" bestFit="1" customWidth="1"/>
    <col min="8" max="8" width="10.5546875" style="3" customWidth="1"/>
    <col min="9" max="9" width="15.109375" style="3" bestFit="1" customWidth="1"/>
    <col min="10" max="16384" width="8.88671875" style="3"/>
  </cols>
  <sheetData>
    <row r="2" spans="2:9" x14ac:dyDescent="0.3">
      <c r="B2" s="3" t="s">
        <v>7</v>
      </c>
      <c r="C2" s="5">
        <v>5000000</v>
      </c>
      <c r="F2" s="3" t="s">
        <v>6</v>
      </c>
      <c r="G2" s="3" t="s">
        <v>8</v>
      </c>
      <c r="H2" s="3" t="s">
        <v>9</v>
      </c>
      <c r="I2" s="3" t="s">
        <v>10</v>
      </c>
    </row>
    <row r="3" spans="2:9" x14ac:dyDescent="0.3">
      <c r="B3" s="3" t="s">
        <v>6</v>
      </c>
      <c r="C3" s="3">
        <v>7</v>
      </c>
      <c r="F3" s="6">
        <v>0</v>
      </c>
      <c r="G3" s="7">
        <f>-C2</f>
        <v>-5000000</v>
      </c>
      <c r="H3" s="4">
        <f>1/((1+$C$5)^F3)</f>
        <v>1</v>
      </c>
      <c r="I3" s="7">
        <f>G3*H3</f>
        <v>-5000000</v>
      </c>
    </row>
    <row r="4" spans="2:9" x14ac:dyDescent="0.3">
      <c r="B4" s="3" t="s">
        <v>8</v>
      </c>
      <c r="C4" s="5">
        <v>1000000</v>
      </c>
      <c r="F4" s="6">
        <v>1</v>
      </c>
      <c r="G4" s="7">
        <f>$C$4</f>
        <v>1000000</v>
      </c>
      <c r="H4" s="4">
        <f t="shared" ref="H4:H10" si="0">1/((1+$C$5)^F4)</f>
        <v>0.89285714285714279</v>
      </c>
      <c r="I4" s="7">
        <f t="shared" ref="I4:I10" si="1">G4*H4</f>
        <v>892857.14285714284</v>
      </c>
    </row>
    <row r="5" spans="2:9" x14ac:dyDescent="0.3">
      <c r="B5" s="3" t="s">
        <v>3</v>
      </c>
      <c r="C5" s="8">
        <v>0.12</v>
      </c>
      <c r="F5" s="6">
        <v>2</v>
      </c>
      <c r="G5" s="7">
        <f t="shared" ref="G5:G15" si="2">$C$4</f>
        <v>1000000</v>
      </c>
      <c r="H5" s="4">
        <f t="shared" si="0"/>
        <v>0.79719387755102034</v>
      </c>
      <c r="I5" s="7">
        <f t="shared" si="1"/>
        <v>797193.87755102036</v>
      </c>
    </row>
    <row r="6" spans="2:9" x14ac:dyDescent="0.3">
      <c r="F6" s="6">
        <v>3</v>
      </c>
      <c r="G6" s="7">
        <f t="shared" si="2"/>
        <v>1000000</v>
      </c>
      <c r="H6" s="4">
        <f t="shared" si="0"/>
        <v>0.71178024781341087</v>
      </c>
      <c r="I6" s="7">
        <f t="shared" si="1"/>
        <v>711780.24781341082</v>
      </c>
    </row>
    <row r="7" spans="2:9" x14ac:dyDescent="0.3">
      <c r="F7" s="6">
        <v>4</v>
      </c>
      <c r="G7" s="7">
        <f t="shared" si="2"/>
        <v>1000000</v>
      </c>
      <c r="H7" s="4">
        <f t="shared" si="0"/>
        <v>0.63551807840483121</v>
      </c>
      <c r="I7" s="7">
        <f t="shared" si="1"/>
        <v>635518.07840483123</v>
      </c>
    </row>
    <row r="8" spans="2:9" x14ac:dyDescent="0.3">
      <c r="F8" s="6">
        <v>5</v>
      </c>
      <c r="G8" s="7">
        <f t="shared" si="2"/>
        <v>1000000</v>
      </c>
      <c r="H8" s="4">
        <f t="shared" si="0"/>
        <v>0.56742685571859919</v>
      </c>
      <c r="I8" s="7">
        <f t="shared" si="1"/>
        <v>567426.85571859917</v>
      </c>
    </row>
    <row r="9" spans="2:9" x14ac:dyDescent="0.3">
      <c r="F9" s="6">
        <v>6</v>
      </c>
      <c r="G9" s="7">
        <f t="shared" si="2"/>
        <v>1000000</v>
      </c>
      <c r="H9" s="4">
        <f t="shared" si="0"/>
        <v>0.50663112117732068</v>
      </c>
      <c r="I9" s="7">
        <f t="shared" si="1"/>
        <v>506631.12117732066</v>
      </c>
    </row>
    <row r="10" spans="2:9" x14ac:dyDescent="0.3">
      <c r="B10" s="3" t="s">
        <v>11</v>
      </c>
      <c r="C10" s="10">
        <f>SUM(I3:I21)</f>
        <v>-436243.46114078164</v>
      </c>
      <c r="F10" s="6">
        <v>7</v>
      </c>
      <c r="G10" s="7">
        <f t="shared" si="2"/>
        <v>1000000</v>
      </c>
      <c r="H10" s="4">
        <f t="shared" si="0"/>
        <v>0.45234921533689343</v>
      </c>
      <c r="I10" s="7">
        <f t="shared" si="1"/>
        <v>452349.21533689345</v>
      </c>
    </row>
    <row r="11" spans="2:9" x14ac:dyDescent="0.3">
      <c r="F11" s="6"/>
    </row>
    <row r="13" spans="2:9" x14ac:dyDescent="0.3">
      <c r="B13" s="3" t="s">
        <v>12</v>
      </c>
      <c r="C13" s="7">
        <v>786373</v>
      </c>
    </row>
    <row r="14" spans="2:9" x14ac:dyDescent="0.3">
      <c r="B14" s="3" t="s">
        <v>13</v>
      </c>
      <c r="C14" s="7">
        <v>-436243</v>
      </c>
    </row>
    <row r="15" spans="2:9" x14ac:dyDescent="0.3">
      <c r="B15" s="3" t="s">
        <v>14</v>
      </c>
      <c r="C15" s="7">
        <f>C13-C14</f>
        <v>1222616</v>
      </c>
    </row>
    <row r="16" spans="2:9" x14ac:dyDescent="0.3">
      <c r="B16" s="3" t="s">
        <v>15</v>
      </c>
      <c r="C16" s="7">
        <f>C15/7</f>
        <v>174659.42857142858</v>
      </c>
    </row>
    <row r="17" spans="1:3" x14ac:dyDescent="0.3">
      <c r="B17" s="3" t="s">
        <v>16</v>
      </c>
      <c r="C17" s="3">
        <f>C13/C16</f>
        <v>4.5023220700530659</v>
      </c>
    </row>
    <row r="19" spans="1:3" x14ac:dyDescent="0.3">
      <c r="B19" s="3" t="s">
        <v>17</v>
      </c>
      <c r="C19" s="8">
        <f>9.5%</f>
        <v>9.5000000000000001E-2</v>
      </c>
    </row>
    <row r="20" spans="1:3" x14ac:dyDescent="0.3">
      <c r="B20" s="3" t="s">
        <v>17</v>
      </c>
      <c r="C20" s="9">
        <v>9.196E-2</v>
      </c>
    </row>
    <row r="21" spans="1:3" x14ac:dyDescent="0.3">
      <c r="B21" s="3" t="s">
        <v>17</v>
      </c>
      <c r="C21" s="11">
        <v>9.1961366654806351E-2</v>
      </c>
    </row>
    <row r="22" spans="1:3" x14ac:dyDescent="0.3">
      <c r="C22" s="9"/>
    </row>
    <row r="31" spans="1:3" x14ac:dyDescent="0.3">
      <c r="A31" s="3" t="s">
        <v>18</v>
      </c>
      <c r="B31" s="3">
        <v>40</v>
      </c>
    </row>
    <row r="32" spans="1:3" x14ac:dyDescent="0.3">
      <c r="A32" s="3" t="s">
        <v>19</v>
      </c>
      <c r="B32" s="3">
        <v>30</v>
      </c>
    </row>
    <row r="33" spans="1:2" x14ac:dyDescent="0.3">
      <c r="A33" s="3" t="s">
        <v>20</v>
      </c>
      <c r="B33" s="3">
        <v>30000</v>
      </c>
    </row>
    <row r="34" spans="1:2" x14ac:dyDescent="0.3">
      <c r="A34" s="3" t="s">
        <v>21</v>
      </c>
      <c r="B34" s="3">
        <v>3000</v>
      </c>
    </row>
    <row r="37" spans="1:2" x14ac:dyDescent="0.3">
      <c r="A37" s="3" t="s">
        <v>22</v>
      </c>
      <c r="B37" s="7">
        <f>(B31-B32)*B34-B33</f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70BF-0F4C-4032-8D23-80D924EF0B60}">
  <dimension ref="B1:N14"/>
  <sheetViews>
    <sheetView zoomScale="130" zoomScaleNormal="130" workbookViewId="0">
      <selection activeCell="K11" sqref="K11:L14"/>
    </sheetView>
  </sheetViews>
  <sheetFormatPr defaultRowHeight="14.4" x14ac:dyDescent="0.3"/>
  <cols>
    <col min="3" max="3" width="15.109375" bestFit="1" customWidth="1"/>
    <col min="6" max="6" width="4.44140625" bestFit="1" customWidth="1"/>
    <col min="7" max="7" width="15.109375" bestFit="1" customWidth="1"/>
    <col min="8" max="9" width="15.109375" hidden="1" customWidth="1"/>
    <col min="10" max="10" width="10.109375" hidden="1" customWidth="1"/>
    <col min="11" max="12" width="15.109375" bestFit="1" customWidth="1"/>
    <col min="13" max="14" width="9.109375" bestFit="1" customWidth="1"/>
  </cols>
  <sheetData>
    <row r="1" spans="2:14" x14ac:dyDescent="0.3">
      <c r="B1" s="3"/>
      <c r="C1" s="3"/>
      <c r="D1" s="3"/>
      <c r="E1" s="3"/>
      <c r="F1" s="3"/>
      <c r="G1" s="3"/>
      <c r="H1" s="3"/>
      <c r="I1" s="3"/>
    </row>
    <row r="2" spans="2:14" x14ac:dyDescent="0.3">
      <c r="B2" s="3" t="s">
        <v>7</v>
      </c>
      <c r="C2" s="5">
        <v>5000000</v>
      </c>
      <c r="D2" s="3"/>
      <c r="E2" s="3"/>
      <c r="F2" s="3" t="s">
        <v>6</v>
      </c>
      <c r="G2" s="3" t="s">
        <v>8</v>
      </c>
      <c r="H2" s="3"/>
      <c r="I2" s="3"/>
      <c r="K2" t="s">
        <v>10</v>
      </c>
    </row>
    <row r="3" spans="2:14" x14ac:dyDescent="0.3">
      <c r="B3" s="3" t="s">
        <v>6</v>
      </c>
      <c r="C3" s="3">
        <v>7</v>
      </c>
      <c r="D3" s="3"/>
      <c r="E3" s="3"/>
      <c r="F3" s="6">
        <v>0</v>
      </c>
      <c r="G3" s="7">
        <f>-C2</f>
        <v>-5000000</v>
      </c>
      <c r="H3" s="12">
        <f>G3</f>
        <v>-5000000</v>
      </c>
      <c r="I3" s="7"/>
      <c r="L3" s="16">
        <f>G3</f>
        <v>-5000000</v>
      </c>
    </row>
    <row r="4" spans="2:14" x14ac:dyDescent="0.3">
      <c r="B4" s="3" t="s">
        <v>8</v>
      </c>
      <c r="C4" s="5">
        <v>1150000</v>
      </c>
      <c r="D4" s="3"/>
      <c r="E4" s="3"/>
      <c r="F4" s="6">
        <v>1</v>
      </c>
      <c r="G4" s="7">
        <f>$C$4</f>
        <v>1150000</v>
      </c>
      <c r="H4" s="12">
        <f>H3+G4</f>
        <v>-3850000</v>
      </c>
      <c r="I4" s="7"/>
      <c r="K4" s="7">
        <f>G4/((1+$C$5)^F4)</f>
        <v>1026785.7142857142</v>
      </c>
      <c r="L4" s="16">
        <f>L3+K4</f>
        <v>-3973214.2857142859</v>
      </c>
    </row>
    <row r="5" spans="2:14" x14ac:dyDescent="0.3">
      <c r="B5" s="3" t="s">
        <v>3</v>
      </c>
      <c r="C5" s="8">
        <v>0.12</v>
      </c>
      <c r="D5" s="3"/>
      <c r="E5" s="3"/>
      <c r="F5" s="6">
        <v>2</v>
      </c>
      <c r="G5" s="7">
        <f t="shared" ref="G5:G10" si="0">$C$4</f>
        <v>1150000</v>
      </c>
      <c r="H5" s="12">
        <f>H4+G5</f>
        <v>-2700000</v>
      </c>
      <c r="I5" s="7"/>
      <c r="K5" s="7">
        <f t="shared" ref="K5:K10" si="1">G5/((1+$C$5)^F5)</f>
        <v>916772.95918367337</v>
      </c>
      <c r="L5" s="16">
        <f>L4+K5</f>
        <v>-3056441.3265306125</v>
      </c>
    </row>
    <row r="6" spans="2:14" x14ac:dyDescent="0.3">
      <c r="B6" s="3"/>
      <c r="C6" s="3"/>
      <c r="D6" s="3"/>
      <c r="E6" s="3"/>
      <c r="F6" s="6">
        <v>3</v>
      </c>
      <c r="G6" s="7">
        <f t="shared" si="0"/>
        <v>1150000</v>
      </c>
      <c r="H6" s="12">
        <f t="shared" ref="H6:H10" si="2">H5+G6</f>
        <v>-1550000</v>
      </c>
      <c r="I6" s="7"/>
      <c r="K6" s="7">
        <f t="shared" si="1"/>
        <v>818547.28498542251</v>
      </c>
      <c r="L6" s="16">
        <f t="shared" ref="L6:L10" si="3">L5+K6</f>
        <v>-2237894.0415451899</v>
      </c>
    </row>
    <row r="7" spans="2:14" x14ac:dyDescent="0.3">
      <c r="B7" s="3"/>
      <c r="C7" s="3"/>
      <c r="D7" s="3"/>
      <c r="E7" s="3"/>
      <c r="F7" s="6">
        <v>4</v>
      </c>
      <c r="G7" s="7">
        <f t="shared" si="0"/>
        <v>1150000</v>
      </c>
      <c r="H7" s="12">
        <f t="shared" si="2"/>
        <v>-400000</v>
      </c>
      <c r="I7" s="7"/>
      <c r="K7" s="7">
        <f t="shared" si="1"/>
        <v>730845.7901655559</v>
      </c>
      <c r="L7" s="16">
        <f t="shared" si="3"/>
        <v>-1507048.251379634</v>
      </c>
    </row>
    <row r="8" spans="2:14" x14ac:dyDescent="0.3">
      <c r="B8" s="3"/>
      <c r="C8" s="3"/>
      <c r="D8" s="3"/>
      <c r="E8" s="3"/>
      <c r="F8" s="6">
        <v>5</v>
      </c>
      <c r="G8" s="7">
        <f t="shared" si="0"/>
        <v>1150000</v>
      </c>
      <c r="H8" s="12">
        <f t="shared" si="2"/>
        <v>750000</v>
      </c>
      <c r="I8" s="14">
        <f>-H7/C4</f>
        <v>0.34782608695652173</v>
      </c>
      <c r="J8" s="15">
        <f>I8*12</f>
        <v>4.1739130434782608</v>
      </c>
      <c r="K8" s="7">
        <f t="shared" si="1"/>
        <v>652540.88407638913</v>
      </c>
      <c r="L8" s="16">
        <f t="shared" si="3"/>
        <v>-854507.36730324489</v>
      </c>
    </row>
    <row r="9" spans="2:14" x14ac:dyDescent="0.3">
      <c r="B9" s="3"/>
      <c r="C9" s="3"/>
      <c r="D9" s="3"/>
      <c r="E9" s="3"/>
      <c r="F9" s="6">
        <v>6</v>
      </c>
      <c r="G9" s="7">
        <f t="shared" si="0"/>
        <v>1150000</v>
      </c>
      <c r="H9" s="12">
        <f t="shared" si="2"/>
        <v>1900000</v>
      </c>
      <c r="I9" s="7"/>
      <c r="K9" s="7">
        <f t="shared" si="1"/>
        <v>582625.78935391875</v>
      </c>
      <c r="L9" s="16">
        <f t="shared" si="3"/>
        <v>-271881.57794932614</v>
      </c>
    </row>
    <row r="10" spans="2:14" x14ac:dyDescent="0.3">
      <c r="B10" s="3"/>
      <c r="C10" s="10"/>
      <c r="D10" s="3"/>
      <c r="E10" s="3"/>
      <c r="F10" s="6">
        <v>7</v>
      </c>
      <c r="G10" s="7">
        <f t="shared" si="0"/>
        <v>1150000</v>
      </c>
      <c r="H10" s="12">
        <f t="shared" si="2"/>
        <v>3050000</v>
      </c>
      <c r="I10" s="7"/>
      <c r="K10" s="7">
        <f t="shared" si="1"/>
        <v>520201.59763742745</v>
      </c>
      <c r="L10" s="16">
        <f t="shared" si="3"/>
        <v>248320.01968810131</v>
      </c>
      <c r="M10" s="13">
        <f>-L9/(L10-L9)</f>
        <v>0.52264656468591519</v>
      </c>
      <c r="N10" s="17">
        <f>M10*12</f>
        <v>6.2717587762309819</v>
      </c>
    </row>
    <row r="11" spans="2:14" x14ac:dyDescent="0.3">
      <c r="B11" s="3"/>
      <c r="C11" s="3"/>
      <c r="D11" s="3"/>
      <c r="E11" s="3"/>
      <c r="F11" s="6">
        <v>8</v>
      </c>
      <c r="G11" s="7">
        <v>3500000</v>
      </c>
      <c r="H11" s="3"/>
      <c r="I11" s="3"/>
    </row>
    <row r="12" spans="2:14" x14ac:dyDescent="0.3">
      <c r="B12" s="3"/>
      <c r="C12" s="3"/>
      <c r="D12" s="3"/>
      <c r="E12" s="3"/>
      <c r="F12" s="3">
        <v>9</v>
      </c>
      <c r="G12" s="7">
        <v>3500000</v>
      </c>
      <c r="H12" s="3"/>
      <c r="I12" s="3"/>
    </row>
    <row r="13" spans="2:14" x14ac:dyDescent="0.3">
      <c r="F13" s="6">
        <v>10</v>
      </c>
      <c r="G13" s="7">
        <v>3500000</v>
      </c>
    </row>
    <row r="14" spans="2:14" x14ac:dyDescent="0.3">
      <c r="F14" s="6">
        <v>11</v>
      </c>
      <c r="G14" s="7">
        <v>3500000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E6729-25B3-4009-85BD-B18640D34506}">
  <dimension ref="B2:H525"/>
  <sheetViews>
    <sheetView workbookViewId="0">
      <selection activeCell="C6" sqref="C6"/>
    </sheetView>
  </sheetViews>
  <sheetFormatPr defaultRowHeight="14.4" x14ac:dyDescent="0.3"/>
  <cols>
    <col min="2" max="2" width="16.77734375" bestFit="1" customWidth="1"/>
    <col min="3" max="3" width="13.6640625" bestFit="1" customWidth="1"/>
  </cols>
  <sheetData>
    <row r="2" spans="2:8" x14ac:dyDescent="0.3">
      <c r="B2" t="s">
        <v>25</v>
      </c>
      <c r="C2" s="7">
        <v>1000</v>
      </c>
      <c r="H2" t="s">
        <v>10</v>
      </c>
    </row>
    <row r="3" spans="2:8" x14ac:dyDescent="0.3">
      <c r="B3" t="s">
        <v>23</v>
      </c>
      <c r="C3" s="7">
        <v>60</v>
      </c>
      <c r="F3">
        <v>0</v>
      </c>
      <c r="G3">
        <v>1000</v>
      </c>
      <c r="H3">
        <f>SUM(H4:H525)</f>
        <v>999.99999999993724</v>
      </c>
    </row>
    <row r="4" spans="2:8" x14ac:dyDescent="0.3">
      <c r="B4" t="s">
        <v>24</v>
      </c>
      <c r="C4" s="8">
        <v>0.06</v>
      </c>
      <c r="F4">
        <v>1</v>
      </c>
      <c r="G4">
        <v>60</v>
      </c>
      <c r="H4">
        <f>G4/((1+$C$4)^F4)</f>
        <v>56.60377358490566</v>
      </c>
    </row>
    <row r="5" spans="2:8" x14ac:dyDescent="0.3">
      <c r="B5" t="s">
        <v>26</v>
      </c>
      <c r="C5" s="1">
        <v>0.02</v>
      </c>
      <c r="F5">
        <v>2</v>
      </c>
      <c r="G5">
        <v>60</v>
      </c>
      <c r="H5">
        <f>G5/((1+$C$4)^F5)</f>
        <v>53.399786400854389</v>
      </c>
    </row>
    <row r="6" spans="2:8" x14ac:dyDescent="0.3">
      <c r="B6" t="s">
        <v>27</v>
      </c>
      <c r="C6" s="18">
        <f>C3/C4</f>
        <v>1000</v>
      </c>
      <c r="F6">
        <v>3</v>
      </c>
      <c r="G6">
        <v>60</v>
      </c>
      <c r="H6">
        <f>G6/((1+$C$4)^F6)</f>
        <v>50.3771569819381</v>
      </c>
    </row>
    <row r="7" spans="2:8" x14ac:dyDescent="0.3">
      <c r="F7">
        <v>4</v>
      </c>
      <c r="G7">
        <v>60</v>
      </c>
      <c r="H7">
        <f t="shared" ref="H7:H70" si="0">G7/((1+$C$4)^F7)</f>
        <v>47.525619794281226</v>
      </c>
    </row>
    <row r="8" spans="2:8" x14ac:dyDescent="0.3">
      <c r="B8" t="s">
        <v>27</v>
      </c>
      <c r="C8">
        <f>C3/(C4-C5)</f>
        <v>1500.0000000000002</v>
      </c>
      <c r="F8">
        <v>5</v>
      </c>
      <c r="G8">
        <v>60</v>
      </c>
      <c r="H8">
        <f t="shared" si="0"/>
        <v>44.835490371963417</v>
      </c>
    </row>
    <row r="9" spans="2:8" x14ac:dyDescent="0.3">
      <c r="F9">
        <v>6</v>
      </c>
      <c r="G9">
        <v>60</v>
      </c>
      <c r="H9">
        <f t="shared" si="0"/>
        <v>42.297632426380574</v>
      </c>
    </row>
    <row r="10" spans="2:8" x14ac:dyDescent="0.3">
      <c r="F10">
        <v>7</v>
      </c>
      <c r="G10">
        <v>60</v>
      </c>
      <c r="H10">
        <f t="shared" si="0"/>
        <v>39.903426817340161</v>
      </c>
    </row>
    <row r="11" spans="2:8" x14ac:dyDescent="0.3">
      <c r="F11">
        <v>8</v>
      </c>
      <c r="G11">
        <v>60</v>
      </c>
      <c r="H11">
        <f t="shared" si="0"/>
        <v>37.64474228050959</v>
      </c>
    </row>
    <row r="12" spans="2:8" x14ac:dyDescent="0.3">
      <c r="F12">
        <v>9</v>
      </c>
      <c r="G12">
        <v>60</v>
      </c>
      <c r="H12">
        <f t="shared" si="0"/>
        <v>35.513907811801502</v>
      </c>
    </row>
    <row r="13" spans="2:8" x14ac:dyDescent="0.3">
      <c r="F13">
        <v>10</v>
      </c>
      <c r="G13">
        <v>60</v>
      </c>
      <c r="H13">
        <f t="shared" si="0"/>
        <v>33.503686614907075</v>
      </c>
    </row>
    <row r="14" spans="2:8" x14ac:dyDescent="0.3">
      <c r="F14">
        <v>11</v>
      </c>
      <c r="G14">
        <v>60</v>
      </c>
      <c r="H14">
        <f t="shared" si="0"/>
        <v>31.607251523497233</v>
      </c>
    </row>
    <row r="15" spans="2:8" x14ac:dyDescent="0.3">
      <c r="F15">
        <v>12</v>
      </c>
      <c r="G15">
        <v>60</v>
      </c>
      <c r="H15">
        <f t="shared" si="0"/>
        <v>29.81816181462003</v>
      </c>
    </row>
    <row r="16" spans="2:8" x14ac:dyDescent="0.3">
      <c r="F16">
        <v>13</v>
      </c>
      <c r="G16">
        <v>60</v>
      </c>
      <c r="H16">
        <f t="shared" si="0"/>
        <v>28.130341334547197</v>
      </c>
    </row>
    <row r="17" spans="6:8" x14ac:dyDescent="0.3">
      <c r="F17">
        <v>14</v>
      </c>
      <c r="G17">
        <v>60</v>
      </c>
      <c r="H17">
        <f t="shared" si="0"/>
        <v>26.538057862780374</v>
      </c>
    </row>
    <row r="18" spans="6:8" x14ac:dyDescent="0.3">
      <c r="F18">
        <v>15</v>
      </c>
      <c r="G18">
        <v>60</v>
      </c>
      <c r="H18">
        <f t="shared" si="0"/>
        <v>25.035903644132421</v>
      </c>
    </row>
    <row r="19" spans="6:8" x14ac:dyDescent="0.3">
      <c r="F19">
        <v>16</v>
      </c>
      <c r="G19">
        <v>60</v>
      </c>
      <c r="H19">
        <f t="shared" si="0"/>
        <v>23.618777022766441</v>
      </c>
    </row>
    <row r="20" spans="6:8" x14ac:dyDescent="0.3">
      <c r="F20">
        <v>17</v>
      </c>
      <c r="G20">
        <v>60</v>
      </c>
      <c r="H20">
        <f t="shared" si="0"/>
        <v>22.281865115817396</v>
      </c>
    </row>
    <row r="21" spans="6:8" x14ac:dyDescent="0.3">
      <c r="F21">
        <v>18</v>
      </c>
      <c r="G21">
        <v>60</v>
      </c>
      <c r="H21">
        <f t="shared" si="0"/>
        <v>21.020627467752259</v>
      </c>
    </row>
    <row r="22" spans="6:8" x14ac:dyDescent="0.3">
      <c r="F22">
        <v>19</v>
      </c>
      <c r="G22">
        <v>60</v>
      </c>
      <c r="H22">
        <f t="shared" si="0"/>
        <v>19.830780629954958</v>
      </c>
    </row>
    <row r="23" spans="6:8" x14ac:dyDescent="0.3">
      <c r="F23">
        <v>20</v>
      </c>
      <c r="G23">
        <v>60</v>
      </c>
      <c r="H23">
        <f t="shared" si="0"/>
        <v>18.708283613165058</v>
      </c>
    </row>
    <row r="24" spans="6:8" x14ac:dyDescent="0.3">
      <c r="F24">
        <v>21</v>
      </c>
      <c r="G24">
        <v>60</v>
      </c>
      <c r="H24">
        <f t="shared" si="0"/>
        <v>17.649324163363257</v>
      </c>
    </row>
    <row r="25" spans="6:8" x14ac:dyDescent="0.3">
      <c r="F25">
        <v>22</v>
      </c>
      <c r="G25">
        <v>60</v>
      </c>
      <c r="H25">
        <f t="shared" si="0"/>
        <v>16.650305814493638</v>
      </c>
    </row>
    <row r="26" spans="6:8" x14ac:dyDescent="0.3">
      <c r="F26">
        <v>23</v>
      </c>
      <c r="G26">
        <v>60</v>
      </c>
      <c r="H26">
        <f t="shared" si="0"/>
        <v>15.7078356740506</v>
      </c>
    </row>
    <row r="27" spans="6:8" x14ac:dyDescent="0.3">
      <c r="F27">
        <v>24</v>
      </c>
      <c r="G27">
        <v>60</v>
      </c>
      <c r="H27">
        <f t="shared" si="0"/>
        <v>14.818712900047737</v>
      </c>
    </row>
    <row r="28" spans="6:8" x14ac:dyDescent="0.3">
      <c r="F28">
        <v>25</v>
      </c>
      <c r="G28">
        <v>60</v>
      </c>
      <c r="H28">
        <f t="shared" si="0"/>
        <v>13.979917830233715</v>
      </c>
    </row>
    <row r="29" spans="6:8" x14ac:dyDescent="0.3">
      <c r="F29">
        <v>26</v>
      </c>
      <c r="G29">
        <v>60</v>
      </c>
      <c r="H29">
        <f t="shared" si="0"/>
        <v>13.18860172663558</v>
      </c>
    </row>
    <row r="30" spans="6:8" x14ac:dyDescent="0.3">
      <c r="F30">
        <v>27</v>
      </c>
      <c r="G30">
        <v>60</v>
      </c>
      <c r="H30">
        <f t="shared" si="0"/>
        <v>12.442077100599601</v>
      </c>
    </row>
    <row r="31" spans="6:8" x14ac:dyDescent="0.3">
      <c r="F31">
        <v>28</v>
      </c>
      <c r="G31">
        <v>60</v>
      </c>
      <c r="H31">
        <f t="shared" si="0"/>
        <v>11.737808585471322</v>
      </c>
    </row>
    <row r="32" spans="6:8" x14ac:dyDescent="0.3">
      <c r="F32">
        <v>29</v>
      </c>
      <c r="G32">
        <v>60</v>
      </c>
      <c r="H32">
        <f t="shared" si="0"/>
        <v>11.073404325916341</v>
      </c>
    </row>
    <row r="33" spans="6:8" x14ac:dyDescent="0.3">
      <c r="F33">
        <v>30</v>
      </c>
      <c r="G33">
        <v>60</v>
      </c>
      <c r="H33">
        <f t="shared" si="0"/>
        <v>10.446607854638057</v>
      </c>
    </row>
    <row r="34" spans="6:8" x14ac:dyDescent="0.3">
      <c r="F34">
        <v>31</v>
      </c>
      <c r="G34">
        <v>60</v>
      </c>
      <c r="H34">
        <f t="shared" si="0"/>
        <v>9.8552904289038246</v>
      </c>
    </row>
    <row r="35" spans="6:8" x14ac:dyDescent="0.3">
      <c r="F35">
        <v>32</v>
      </c>
      <c r="G35">
        <v>60</v>
      </c>
      <c r="H35">
        <f t="shared" si="0"/>
        <v>9.2974438008526672</v>
      </c>
    </row>
    <row r="36" spans="6:8" x14ac:dyDescent="0.3">
      <c r="F36">
        <v>33</v>
      </c>
      <c r="G36">
        <v>60</v>
      </c>
      <c r="H36">
        <f t="shared" si="0"/>
        <v>8.7711733970308181</v>
      </c>
    </row>
    <row r="37" spans="6:8" x14ac:dyDescent="0.3">
      <c r="F37">
        <v>34</v>
      </c>
      <c r="G37">
        <v>60</v>
      </c>
      <c r="H37">
        <f t="shared" si="0"/>
        <v>8.2746918839913359</v>
      </c>
    </row>
    <row r="38" spans="6:8" x14ac:dyDescent="0.3">
      <c r="F38">
        <v>35</v>
      </c>
      <c r="G38">
        <v>60</v>
      </c>
      <c r="H38">
        <f t="shared" si="0"/>
        <v>7.8063130981050328</v>
      </c>
    </row>
    <row r="39" spans="6:8" x14ac:dyDescent="0.3">
      <c r="F39">
        <v>36</v>
      </c>
      <c r="G39">
        <v>60</v>
      </c>
      <c r="H39">
        <f t="shared" si="0"/>
        <v>7.364446318967012</v>
      </c>
    </row>
    <row r="40" spans="6:8" x14ac:dyDescent="0.3">
      <c r="F40">
        <v>37</v>
      </c>
      <c r="G40">
        <v>60</v>
      </c>
      <c r="H40">
        <f t="shared" si="0"/>
        <v>6.9475908669500113</v>
      </c>
    </row>
    <row r="41" spans="6:8" x14ac:dyDescent="0.3">
      <c r="F41">
        <v>38</v>
      </c>
      <c r="G41">
        <v>60</v>
      </c>
      <c r="H41">
        <f t="shared" si="0"/>
        <v>6.5543310065566134</v>
      </c>
    </row>
    <row r="42" spans="6:8" x14ac:dyDescent="0.3">
      <c r="F42">
        <v>39</v>
      </c>
      <c r="G42">
        <v>60</v>
      </c>
      <c r="H42">
        <f t="shared" si="0"/>
        <v>6.1833311382609555</v>
      </c>
    </row>
    <row r="43" spans="6:8" x14ac:dyDescent="0.3">
      <c r="F43">
        <v>40</v>
      </c>
      <c r="G43">
        <v>60</v>
      </c>
      <c r="H43">
        <f t="shared" si="0"/>
        <v>5.8333312625103355</v>
      </c>
    </row>
    <row r="44" spans="6:8" x14ac:dyDescent="0.3">
      <c r="F44">
        <v>41</v>
      </c>
      <c r="G44">
        <v>60</v>
      </c>
      <c r="H44">
        <f t="shared" si="0"/>
        <v>5.5031427004814493</v>
      </c>
    </row>
    <row r="45" spans="6:8" x14ac:dyDescent="0.3">
      <c r="F45">
        <v>42</v>
      </c>
      <c r="G45">
        <v>60</v>
      </c>
      <c r="H45">
        <f t="shared" si="0"/>
        <v>5.1916440570579701</v>
      </c>
    </row>
    <row r="46" spans="6:8" x14ac:dyDescent="0.3">
      <c r="F46">
        <v>43</v>
      </c>
      <c r="G46">
        <v>60</v>
      </c>
      <c r="H46">
        <f t="shared" si="0"/>
        <v>4.8977774123188391</v>
      </c>
    </row>
    <row r="47" spans="6:8" x14ac:dyDescent="0.3">
      <c r="F47">
        <v>44</v>
      </c>
      <c r="G47">
        <v>60</v>
      </c>
      <c r="H47">
        <f t="shared" si="0"/>
        <v>4.6205447286026784</v>
      </c>
    </row>
    <row r="48" spans="6:8" x14ac:dyDescent="0.3">
      <c r="F48">
        <v>45</v>
      </c>
      <c r="G48">
        <v>60</v>
      </c>
      <c r="H48">
        <f t="shared" si="0"/>
        <v>4.3590044609459229</v>
      </c>
    </row>
    <row r="49" spans="6:8" x14ac:dyDescent="0.3">
      <c r="F49">
        <v>46</v>
      </c>
      <c r="G49">
        <v>60</v>
      </c>
      <c r="H49">
        <f t="shared" si="0"/>
        <v>4.1122683593829459</v>
      </c>
    </row>
    <row r="50" spans="6:8" x14ac:dyDescent="0.3">
      <c r="F50">
        <v>47</v>
      </c>
      <c r="G50">
        <v>60</v>
      </c>
      <c r="H50">
        <f t="shared" si="0"/>
        <v>3.8794984522480611</v>
      </c>
    </row>
    <row r="51" spans="6:8" x14ac:dyDescent="0.3">
      <c r="F51">
        <v>48</v>
      </c>
      <c r="G51">
        <v>60</v>
      </c>
      <c r="H51">
        <f t="shared" si="0"/>
        <v>3.6599042002340205</v>
      </c>
    </row>
    <row r="52" spans="6:8" x14ac:dyDescent="0.3">
      <c r="F52">
        <v>49</v>
      </c>
      <c r="G52">
        <v>60</v>
      </c>
      <c r="H52">
        <f t="shared" si="0"/>
        <v>3.4527398115415284</v>
      </c>
    </row>
    <row r="53" spans="6:8" x14ac:dyDescent="0.3">
      <c r="F53">
        <v>50</v>
      </c>
      <c r="G53">
        <v>60</v>
      </c>
      <c r="H53">
        <f t="shared" si="0"/>
        <v>3.2573017090014424</v>
      </c>
    </row>
    <row r="54" spans="6:8" x14ac:dyDescent="0.3">
      <c r="F54">
        <v>51</v>
      </c>
      <c r="G54">
        <v>60</v>
      </c>
      <c r="H54">
        <f t="shared" si="0"/>
        <v>3.072926140567398</v>
      </c>
    </row>
    <row r="55" spans="6:8" x14ac:dyDescent="0.3">
      <c r="F55">
        <v>52</v>
      </c>
      <c r="G55">
        <v>60</v>
      </c>
      <c r="H55">
        <f t="shared" si="0"/>
        <v>2.8989869250635829</v>
      </c>
    </row>
    <row r="56" spans="6:8" x14ac:dyDescent="0.3">
      <c r="F56">
        <v>53</v>
      </c>
      <c r="G56">
        <v>60</v>
      </c>
      <c r="H56">
        <f t="shared" si="0"/>
        <v>2.7348933255316812</v>
      </c>
    </row>
    <row r="57" spans="6:8" x14ac:dyDescent="0.3">
      <c r="F57">
        <v>54</v>
      </c>
      <c r="G57">
        <v>60</v>
      </c>
      <c r="H57">
        <f t="shared" si="0"/>
        <v>2.5800880429544164</v>
      </c>
    </row>
    <row r="58" spans="6:8" x14ac:dyDescent="0.3">
      <c r="F58">
        <v>55</v>
      </c>
      <c r="G58">
        <v>60</v>
      </c>
      <c r="H58">
        <f t="shared" si="0"/>
        <v>2.434045323541902</v>
      </c>
    </row>
    <row r="59" spans="6:8" x14ac:dyDescent="0.3">
      <c r="F59">
        <v>56</v>
      </c>
      <c r="G59">
        <v>60</v>
      </c>
      <c r="H59">
        <f t="shared" si="0"/>
        <v>2.296269173152738</v>
      </c>
    </row>
    <row r="60" spans="6:8" x14ac:dyDescent="0.3">
      <c r="F60">
        <v>57</v>
      </c>
      <c r="G60">
        <v>60</v>
      </c>
      <c r="H60">
        <f t="shared" si="0"/>
        <v>2.1662916727856016</v>
      </c>
    </row>
    <row r="61" spans="6:8" x14ac:dyDescent="0.3">
      <c r="F61">
        <v>58</v>
      </c>
      <c r="G61">
        <v>60</v>
      </c>
      <c r="H61">
        <f t="shared" si="0"/>
        <v>2.0436713894203793</v>
      </c>
    </row>
    <row r="62" spans="6:8" x14ac:dyDescent="0.3">
      <c r="F62">
        <v>59</v>
      </c>
      <c r="G62">
        <v>60</v>
      </c>
      <c r="H62">
        <f t="shared" si="0"/>
        <v>1.9279918768116779</v>
      </c>
    </row>
    <row r="63" spans="6:8" x14ac:dyDescent="0.3">
      <c r="F63">
        <v>60</v>
      </c>
      <c r="G63">
        <v>60</v>
      </c>
      <c r="H63">
        <f t="shared" si="0"/>
        <v>1.8188602611430926</v>
      </c>
    </row>
    <row r="64" spans="6:8" x14ac:dyDescent="0.3">
      <c r="F64">
        <v>61</v>
      </c>
      <c r="G64">
        <v>60</v>
      </c>
      <c r="H64">
        <f t="shared" si="0"/>
        <v>1.7159059067387661</v>
      </c>
    </row>
    <row r="65" spans="6:8" x14ac:dyDescent="0.3">
      <c r="F65">
        <v>62</v>
      </c>
      <c r="G65">
        <v>60</v>
      </c>
      <c r="H65">
        <f t="shared" si="0"/>
        <v>1.6187791573007229</v>
      </c>
    </row>
    <row r="66" spans="6:8" x14ac:dyDescent="0.3">
      <c r="F66">
        <v>63</v>
      </c>
      <c r="G66">
        <v>60</v>
      </c>
      <c r="H66">
        <f t="shared" si="0"/>
        <v>1.5271501483969079</v>
      </c>
    </row>
    <row r="67" spans="6:8" x14ac:dyDescent="0.3">
      <c r="F67">
        <v>64</v>
      </c>
      <c r="G67">
        <v>60</v>
      </c>
      <c r="H67">
        <f t="shared" si="0"/>
        <v>1.4407076871668947</v>
      </c>
    </row>
    <row r="68" spans="6:8" x14ac:dyDescent="0.3">
      <c r="F68">
        <v>65</v>
      </c>
      <c r="G68">
        <v>60</v>
      </c>
      <c r="H68">
        <f t="shared" si="0"/>
        <v>1.3591581954404668</v>
      </c>
    </row>
    <row r="69" spans="6:8" x14ac:dyDescent="0.3">
      <c r="F69">
        <v>66</v>
      </c>
      <c r="G69">
        <v>60</v>
      </c>
      <c r="H69">
        <f t="shared" si="0"/>
        <v>1.2822247126796855</v>
      </c>
    </row>
    <row r="70" spans="6:8" x14ac:dyDescent="0.3">
      <c r="F70">
        <v>67</v>
      </c>
      <c r="G70">
        <v>60</v>
      </c>
      <c r="H70">
        <f t="shared" si="0"/>
        <v>1.2096459553581937</v>
      </c>
    </row>
    <row r="71" spans="6:8" x14ac:dyDescent="0.3">
      <c r="F71">
        <v>68</v>
      </c>
      <c r="G71">
        <v>60</v>
      </c>
      <c r="H71">
        <f t="shared" ref="H71:H134" si="1">G71/((1+$C$4)^F71)</f>
        <v>1.1411754295832015</v>
      </c>
    </row>
    <row r="72" spans="6:8" x14ac:dyDescent="0.3">
      <c r="F72">
        <v>69</v>
      </c>
      <c r="G72">
        <v>60</v>
      </c>
      <c r="H72">
        <f t="shared" si="1"/>
        <v>1.0765805939464164</v>
      </c>
    </row>
    <row r="73" spans="6:8" x14ac:dyDescent="0.3">
      <c r="F73">
        <v>70</v>
      </c>
      <c r="G73">
        <v>60</v>
      </c>
      <c r="H73">
        <f t="shared" si="1"/>
        <v>1.0156420697607702</v>
      </c>
    </row>
    <row r="74" spans="6:8" x14ac:dyDescent="0.3">
      <c r="F74">
        <v>71</v>
      </c>
      <c r="G74">
        <v>60</v>
      </c>
      <c r="H74">
        <f t="shared" si="1"/>
        <v>0.9581528960007264</v>
      </c>
    </row>
    <row r="75" spans="6:8" x14ac:dyDescent="0.3">
      <c r="F75">
        <v>72</v>
      </c>
      <c r="G75">
        <v>60</v>
      </c>
      <c r="H75">
        <f t="shared" si="1"/>
        <v>0.90391782641577967</v>
      </c>
    </row>
    <row r="76" spans="6:8" x14ac:dyDescent="0.3">
      <c r="F76">
        <v>73</v>
      </c>
      <c r="G76">
        <v>60</v>
      </c>
      <c r="H76">
        <f t="shared" si="1"/>
        <v>0.85275266642998093</v>
      </c>
    </row>
    <row r="77" spans="6:8" x14ac:dyDescent="0.3">
      <c r="F77">
        <v>74</v>
      </c>
      <c r="G77">
        <v>60</v>
      </c>
      <c r="H77">
        <f t="shared" si="1"/>
        <v>0.80448364757545365</v>
      </c>
    </row>
    <row r="78" spans="6:8" x14ac:dyDescent="0.3">
      <c r="F78">
        <v>75</v>
      </c>
      <c r="G78">
        <v>60</v>
      </c>
      <c r="H78">
        <f t="shared" si="1"/>
        <v>0.75894683733533352</v>
      </c>
    </row>
    <row r="79" spans="6:8" x14ac:dyDescent="0.3">
      <c r="F79">
        <v>76</v>
      </c>
      <c r="G79">
        <v>60</v>
      </c>
      <c r="H79">
        <f t="shared" si="1"/>
        <v>0.71598758239182403</v>
      </c>
    </row>
    <row r="80" spans="6:8" x14ac:dyDescent="0.3">
      <c r="F80">
        <v>77</v>
      </c>
      <c r="G80">
        <v>60</v>
      </c>
      <c r="H80">
        <f t="shared" si="1"/>
        <v>0.6754599833885131</v>
      </c>
    </row>
    <row r="81" spans="6:8" x14ac:dyDescent="0.3">
      <c r="F81">
        <v>78</v>
      </c>
      <c r="G81">
        <v>60</v>
      </c>
      <c r="H81">
        <f t="shared" si="1"/>
        <v>0.63722639942312564</v>
      </c>
    </row>
    <row r="82" spans="6:8" x14ac:dyDescent="0.3">
      <c r="F82">
        <v>79</v>
      </c>
      <c r="G82">
        <v>60</v>
      </c>
      <c r="H82">
        <f t="shared" si="1"/>
        <v>0.60115698058785427</v>
      </c>
    </row>
    <row r="83" spans="6:8" x14ac:dyDescent="0.3">
      <c r="F83">
        <v>80</v>
      </c>
      <c r="G83">
        <v>60</v>
      </c>
      <c r="H83">
        <f t="shared" si="1"/>
        <v>0.56712922696967394</v>
      </c>
    </row>
    <row r="84" spans="6:8" x14ac:dyDescent="0.3">
      <c r="F84">
        <v>81</v>
      </c>
      <c r="G84">
        <v>60</v>
      </c>
      <c r="H84">
        <f t="shared" si="1"/>
        <v>0.53502757261289979</v>
      </c>
    </row>
    <row r="85" spans="6:8" x14ac:dyDescent="0.3">
      <c r="F85">
        <v>82</v>
      </c>
      <c r="G85">
        <v>60</v>
      </c>
      <c r="H85">
        <f t="shared" si="1"/>
        <v>0.50474299303103765</v>
      </c>
    </row>
    <row r="86" spans="6:8" x14ac:dyDescent="0.3">
      <c r="F86">
        <v>83</v>
      </c>
      <c r="G86">
        <v>60</v>
      </c>
      <c r="H86">
        <f t="shared" si="1"/>
        <v>0.47617263493494111</v>
      </c>
    </row>
    <row r="87" spans="6:8" x14ac:dyDescent="0.3">
      <c r="F87">
        <v>84</v>
      </c>
      <c r="G87">
        <v>60</v>
      </c>
      <c r="H87">
        <f t="shared" si="1"/>
        <v>0.44921946691975578</v>
      </c>
    </row>
    <row r="88" spans="6:8" x14ac:dyDescent="0.3">
      <c r="F88">
        <v>85</v>
      </c>
      <c r="G88">
        <v>60</v>
      </c>
      <c r="H88">
        <f t="shared" si="1"/>
        <v>0.42379194992429781</v>
      </c>
    </row>
    <row r="89" spans="6:8" x14ac:dyDescent="0.3">
      <c r="F89">
        <v>86</v>
      </c>
      <c r="G89">
        <v>60</v>
      </c>
      <c r="H89">
        <f t="shared" si="1"/>
        <v>0.39980372634367717</v>
      </c>
    </row>
    <row r="90" spans="6:8" x14ac:dyDescent="0.3">
      <c r="F90">
        <v>87</v>
      </c>
      <c r="G90">
        <v>60</v>
      </c>
      <c r="H90">
        <f t="shared" si="1"/>
        <v>0.37717332673931803</v>
      </c>
    </row>
    <row r="91" spans="6:8" x14ac:dyDescent="0.3">
      <c r="F91">
        <v>88</v>
      </c>
      <c r="G91">
        <v>60</v>
      </c>
      <c r="H91">
        <f t="shared" si="1"/>
        <v>0.35582389315030005</v>
      </c>
    </row>
    <row r="92" spans="6:8" x14ac:dyDescent="0.3">
      <c r="F92">
        <v>89</v>
      </c>
      <c r="G92">
        <v>60</v>
      </c>
      <c r="H92">
        <f t="shared" si="1"/>
        <v>0.33568291806632083</v>
      </c>
    </row>
    <row r="93" spans="6:8" x14ac:dyDescent="0.3">
      <c r="F93">
        <v>90</v>
      </c>
      <c r="G93">
        <v>60</v>
      </c>
      <c r="H93">
        <f t="shared" si="1"/>
        <v>0.3166819981757743</v>
      </c>
    </row>
    <row r="94" spans="6:8" x14ac:dyDescent="0.3">
      <c r="F94">
        <v>91</v>
      </c>
      <c r="G94">
        <v>60</v>
      </c>
      <c r="H94">
        <f t="shared" si="1"/>
        <v>0.29875660205261723</v>
      </c>
    </row>
    <row r="95" spans="6:8" x14ac:dyDescent="0.3">
      <c r="F95">
        <v>92</v>
      </c>
      <c r="G95">
        <v>60</v>
      </c>
      <c r="H95">
        <f t="shared" si="1"/>
        <v>0.28184585099303511</v>
      </c>
    </row>
    <row r="96" spans="6:8" x14ac:dyDescent="0.3">
      <c r="F96">
        <v>93</v>
      </c>
      <c r="G96">
        <v>60</v>
      </c>
      <c r="H96">
        <f t="shared" si="1"/>
        <v>0.26589231225758031</v>
      </c>
    </row>
    <row r="97" spans="6:8" x14ac:dyDescent="0.3">
      <c r="F97">
        <v>94</v>
      </c>
      <c r="G97">
        <v>60</v>
      </c>
      <c r="H97">
        <f t="shared" si="1"/>
        <v>0.25084180401658518</v>
      </c>
    </row>
    <row r="98" spans="6:8" x14ac:dyDescent="0.3">
      <c r="F98">
        <v>95</v>
      </c>
      <c r="G98">
        <v>60</v>
      </c>
      <c r="H98">
        <f t="shared" si="1"/>
        <v>0.23664321133640104</v>
      </c>
    </row>
    <row r="99" spans="6:8" x14ac:dyDescent="0.3">
      <c r="F99">
        <v>96</v>
      </c>
      <c r="G99">
        <v>60</v>
      </c>
      <c r="H99">
        <f t="shared" si="1"/>
        <v>0.22324831258151046</v>
      </c>
    </row>
    <row r="100" spans="6:8" x14ac:dyDescent="0.3">
      <c r="F100">
        <v>97</v>
      </c>
      <c r="G100">
        <v>60</v>
      </c>
      <c r="H100">
        <f t="shared" si="1"/>
        <v>0.2106116156429344</v>
      </c>
    </row>
    <row r="101" spans="6:8" x14ac:dyDescent="0.3">
      <c r="F101">
        <v>98</v>
      </c>
      <c r="G101">
        <v>60</v>
      </c>
      <c r="H101">
        <f t="shared" si="1"/>
        <v>0.19869020343673055</v>
      </c>
    </row>
    <row r="102" spans="6:8" x14ac:dyDescent="0.3">
      <c r="F102">
        <v>99</v>
      </c>
      <c r="G102">
        <v>60</v>
      </c>
      <c r="H102">
        <f t="shared" si="1"/>
        <v>0.18744358814785897</v>
      </c>
    </row>
    <row r="103" spans="6:8" x14ac:dyDescent="0.3">
      <c r="F103">
        <v>100</v>
      </c>
      <c r="G103">
        <v>60</v>
      </c>
      <c r="H103">
        <f t="shared" si="1"/>
        <v>0.17683357372439526</v>
      </c>
    </row>
    <row r="104" spans="6:8" x14ac:dyDescent="0.3">
      <c r="F104">
        <v>101</v>
      </c>
      <c r="G104">
        <v>60</v>
      </c>
      <c r="H104">
        <f t="shared" si="1"/>
        <v>0.16682412615508987</v>
      </c>
    </row>
    <row r="105" spans="6:8" x14ac:dyDescent="0.3">
      <c r="F105">
        <v>102</v>
      </c>
      <c r="G105">
        <v>60</v>
      </c>
      <c r="H105">
        <f t="shared" si="1"/>
        <v>0.15738125108970738</v>
      </c>
    </row>
    <row r="106" spans="6:8" x14ac:dyDescent="0.3">
      <c r="F106">
        <v>103</v>
      </c>
      <c r="G106">
        <v>60</v>
      </c>
      <c r="H106">
        <f t="shared" si="1"/>
        <v>0.14847287838651638</v>
      </c>
    </row>
    <row r="107" spans="6:8" x14ac:dyDescent="0.3">
      <c r="F107">
        <v>104</v>
      </c>
      <c r="G107">
        <v>60</v>
      </c>
      <c r="H107">
        <f t="shared" si="1"/>
        <v>0.14006875319482681</v>
      </c>
    </row>
    <row r="108" spans="6:8" x14ac:dyDescent="0.3">
      <c r="F108">
        <v>105</v>
      </c>
      <c r="G108">
        <v>60</v>
      </c>
      <c r="H108">
        <f t="shared" si="1"/>
        <v>0.1321403332026668</v>
      </c>
    </row>
    <row r="109" spans="6:8" x14ac:dyDescent="0.3">
      <c r="F109">
        <v>106</v>
      </c>
      <c r="G109">
        <v>60</v>
      </c>
      <c r="H109">
        <f t="shared" si="1"/>
        <v>0.12466069170062904</v>
      </c>
    </row>
    <row r="110" spans="6:8" x14ac:dyDescent="0.3">
      <c r="F110">
        <v>107</v>
      </c>
      <c r="G110">
        <v>60</v>
      </c>
      <c r="H110">
        <f t="shared" si="1"/>
        <v>0.11760442613266889</v>
      </c>
    </row>
    <row r="111" spans="6:8" x14ac:dyDescent="0.3">
      <c r="F111">
        <v>108</v>
      </c>
      <c r="G111">
        <v>60</v>
      </c>
      <c r="H111">
        <f t="shared" si="1"/>
        <v>0.11094757182327253</v>
      </c>
    </row>
    <row r="112" spans="6:8" x14ac:dyDescent="0.3">
      <c r="F112">
        <v>109</v>
      </c>
      <c r="G112">
        <v>60</v>
      </c>
      <c r="H112">
        <f t="shared" si="1"/>
        <v>0.10466752058799295</v>
      </c>
    </row>
    <row r="113" spans="6:8" x14ac:dyDescent="0.3">
      <c r="F113">
        <v>110</v>
      </c>
      <c r="G113">
        <v>60</v>
      </c>
      <c r="H113">
        <f t="shared" si="1"/>
        <v>9.8742943950936732E-2</v>
      </c>
    </row>
    <row r="114" spans="6:8" x14ac:dyDescent="0.3">
      <c r="F114">
        <v>111</v>
      </c>
      <c r="G114">
        <v>60</v>
      </c>
      <c r="H114">
        <f t="shared" si="1"/>
        <v>9.3153720708430865E-2</v>
      </c>
    </row>
    <row r="115" spans="6:8" x14ac:dyDescent="0.3">
      <c r="F115">
        <v>112</v>
      </c>
      <c r="G115">
        <v>60</v>
      </c>
      <c r="H115">
        <f t="shared" si="1"/>
        <v>8.7880868592859318E-2</v>
      </c>
    </row>
    <row r="116" spans="6:8" x14ac:dyDescent="0.3">
      <c r="F116">
        <v>113</v>
      </c>
      <c r="G116">
        <v>60</v>
      </c>
      <c r="H116">
        <f t="shared" si="1"/>
        <v>8.2906479804584252E-2</v>
      </c>
    </row>
    <row r="117" spans="6:8" x14ac:dyDescent="0.3">
      <c r="F117">
        <v>114</v>
      </c>
      <c r="G117">
        <v>60</v>
      </c>
      <c r="H117">
        <f t="shared" si="1"/>
        <v>7.821366019300402E-2</v>
      </c>
    </row>
    <row r="118" spans="6:8" x14ac:dyDescent="0.3">
      <c r="F118">
        <v>115</v>
      </c>
      <c r="G118">
        <v>60</v>
      </c>
      <c r="H118">
        <f t="shared" si="1"/>
        <v>7.3786471880192467E-2</v>
      </c>
    </row>
    <row r="119" spans="6:8" x14ac:dyDescent="0.3">
      <c r="F119">
        <v>116</v>
      </c>
      <c r="G119">
        <v>60</v>
      </c>
      <c r="H119">
        <f t="shared" si="1"/>
        <v>6.9609879132257038E-2</v>
      </c>
    </row>
    <row r="120" spans="6:8" x14ac:dyDescent="0.3">
      <c r="F120">
        <v>117</v>
      </c>
      <c r="G120">
        <v>60</v>
      </c>
      <c r="H120">
        <f t="shared" si="1"/>
        <v>6.5669697294582094E-2</v>
      </c>
    </row>
    <row r="121" spans="6:8" x14ac:dyDescent="0.3">
      <c r="F121">
        <v>118</v>
      </c>
      <c r="G121">
        <v>60</v>
      </c>
      <c r="H121">
        <f t="shared" si="1"/>
        <v>6.1952544617530282E-2</v>
      </c>
    </row>
    <row r="122" spans="6:8" x14ac:dyDescent="0.3">
      <c r="F122">
        <v>119</v>
      </c>
      <c r="G122">
        <v>60</v>
      </c>
      <c r="H122">
        <f t="shared" si="1"/>
        <v>5.8445796808990827E-2</v>
      </c>
    </row>
    <row r="123" spans="6:8" x14ac:dyDescent="0.3">
      <c r="F123">
        <v>120</v>
      </c>
      <c r="G123">
        <v>60</v>
      </c>
      <c r="H123">
        <f t="shared" si="1"/>
        <v>5.5137544159425317E-2</v>
      </c>
    </row>
    <row r="124" spans="6:8" x14ac:dyDescent="0.3">
      <c r="F124">
        <v>121</v>
      </c>
      <c r="G124">
        <v>60</v>
      </c>
      <c r="H124">
        <f t="shared" si="1"/>
        <v>5.2016551093797464E-2</v>
      </c>
    </row>
    <row r="125" spans="6:8" x14ac:dyDescent="0.3">
      <c r="F125">
        <v>122</v>
      </c>
      <c r="G125">
        <v>60</v>
      </c>
      <c r="H125">
        <f t="shared" si="1"/>
        <v>4.9072218013016478E-2</v>
      </c>
    </row>
    <row r="126" spans="6:8" x14ac:dyDescent="0.3">
      <c r="F126">
        <v>123</v>
      </c>
      <c r="G126">
        <v>60</v>
      </c>
      <c r="H126">
        <f t="shared" si="1"/>
        <v>4.6294545295298556E-2</v>
      </c>
    </row>
    <row r="127" spans="6:8" x14ac:dyDescent="0.3">
      <c r="F127">
        <v>124</v>
      </c>
      <c r="G127">
        <v>60</v>
      </c>
      <c r="H127">
        <f t="shared" si="1"/>
        <v>4.3674099335187323E-2</v>
      </c>
    </row>
    <row r="128" spans="6:8" x14ac:dyDescent="0.3">
      <c r="F128">
        <v>125</v>
      </c>
      <c r="G128">
        <v>60</v>
      </c>
      <c r="H128">
        <f t="shared" si="1"/>
        <v>4.1201980504893682E-2</v>
      </c>
    </row>
    <row r="129" spans="6:8" x14ac:dyDescent="0.3">
      <c r="F129">
        <v>126</v>
      </c>
      <c r="G129">
        <v>60</v>
      </c>
      <c r="H129">
        <f t="shared" si="1"/>
        <v>3.886979292914499E-2</v>
      </c>
    </row>
    <row r="130" spans="6:8" x14ac:dyDescent="0.3">
      <c r="F130">
        <v>127</v>
      </c>
      <c r="G130">
        <v>60</v>
      </c>
      <c r="H130">
        <f t="shared" si="1"/>
        <v>3.6669615970891488E-2</v>
      </c>
    </row>
    <row r="131" spans="6:8" x14ac:dyDescent="0.3">
      <c r="F131">
        <v>128</v>
      </c>
      <c r="G131">
        <v>60</v>
      </c>
      <c r="H131">
        <f t="shared" si="1"/>
        <v>3.4593977331029716E-2</v>
      </c>
    </row>
    <row r="132" spans="6:8" x14ac:dyDescent="0.3">
      <c r="F132">
        <v>129</v>
      </c>
      <c r="G132">
        <v>60</v>
      </c>
      <c r="H132">
        <f t="shared" si="1"/>
        <v>3.2635827670782748E-2</v>
      </c>
    </row>
    <row r="133" spans="6:8" x14ac:dyDescent="0.3">
      <c r="F133">
        <v>130</v>
      </c>
      <c r="G133">
        <v>60</v>
      </c>
      <c r="H133">
        <f t="shared" si="1"/>
        <v>3.078851667054976E-2</v>
      </c>
    </row>
    <row r="134" spans="6:8" x14ac:dyDescent="0.3">
      <c r="F134">
        <v>131</v>
      </c>
      <c r="G134">
        <v>60</v>
      </c>
      <c r="H134">
        <f t="shared" si="1"/>
        <v>2.9045770443914865E-2</v>
      </c>
    </row>
    <row r="135" spans="6:8" x14ac:dyDescent="0.3">
      <c r="F135">
        <v>132</v>
      </c>
      <c r="G135">
        <v>60</v>
      </c>
      <c r="H135">
        <f t="shared" ref="H135:H198" si="2">G135/((1+$C$4)^F135)</f>
        <v>2.7401670230108366E-2</v>
      </c>
    </row>
    <row r="136" spans="6:8" x14ac:dyDescent="0.3">
      <c r="F136">
        <v>133</v>
      </c>
      <c r="G136">
        <v>60</v>
      </c>
      <c r="H136">
        <f t="shared" si="2"/>
        <v>2.5850632292555062E-2</v>
      </c>
    </row>
    <row r="137" spans="6:8" x14ac:dyDescent="0.3">
      <c r="F137">
        <v>134</v>
      </c>
      <c r="G137">
        <v>60</v>
      </c>
      <c r="H137">
        <f t="shared" si="2"/>
        <v>2.4387388955240619E-2</v>
      </c>
    </row>
    <row r="138" spans="6:8" x14ac:dyDescent="0.3">
      <c r="F138">
        <v>135</v>
      </c>
      <c r="G138">
        <v>60</v>
      </c>
      <c r="H138">
        <f t="shared" si="2"/>
        <v>2.3006970712491148E-2</v>
      </c>
    </row>
    <row r="139" spans="6:8" x14ac:dyDescent="0.3">
      <c r="F139">
        <v>136</v>
      </c>
      <c r="G139">
        <v>60</v>
      </c>
      <c r="H139">
        <f t="shared" si="2"/>
        <v>2.1704689351406747E-2</v>
      </c>
    </row>
    <row r="140" spans="6:8" x14ac:dyDescent="0.3">
      <c r="F140">
        <v>137</v>
      </c>
      <c r="G140">
        <v>60</v>
      </c>
      <c r="H140">
        <f t="shared" si="2"/>
        <v>2.0476122029629007E-2</v>
      </c>
    </row>
    <row r="141" spans="6:8" x14ac:dyDescent="0.3">
      <c r="F141">
        <v>138</v>
      </c>
      <c r="G141">
        <v>60</v>
      </c>
      <c r="H141">
        <f t="shared" si="2"/>
        <v>1.9317096254366985E-2</v>
      </c>
    </row>
    <row r="142" spans="6:8" x14ac:dyDescent="0.3">
      <c r="F142">
        <v>139</v>
      </c>
      <c r="G142">
        <v>60</v>
      </c>
      <c r="H142">
        <f t="shared" si="2"/>
        <v>1.8223675711666963E-2</v>
      </c>
    </row>
    <row r="143" spans="6:8" x14ac:dyDescent="0.3">
      <c r="F143">
        <v>140</v>
      </c>
      <c r="G143">
        <v>60</v>
      </c>
      <c r="H143">
        <f t="shared" si="2"/>
        <v>1.7192146897799021E-2</v>
      </c>
    </row>
    <row r="144" spans="6:8" x14ac:dyDescent="0.3">
      <c r="F144">
        <v>141</v>
      </c>
      <c r="G144">
        <v>60</v>
      </c>
      <c r="H144">
        <f t="shared" si="2"/>
        <v>1.6219006507357567E-2</v>
      </c>
    </row>
    <row r="145" spans="6:8" x14ac:dyDescent="0.3">
      <c r="F145">
        <v>142</v>
      </c>
      <c r="G145">
        <v>60</v>
      </c>
      <c r="H145">
        <f t="shared" si="2"/>
        <v>1.5300949535242987E-2</v>
      </c>
    </row>
    <row r="146" spans="6:8" x14ac:dyDescent="0.3">
      <c r="F146">
        <v>143</v>
      </c>
      <c r="G146">
        <v>60</v>
      </c>
      <c r="H146">
        <f t="shared" si="2"/>
        <v>1.443485805211602E-2</v>
      </c>
    </row>
    <row r="147" spans="6:8" x14ac:dyDescent="0.3">
      <c r="F147">
        <v>144</v>
      </c>
      <c r="G147">
        <v>60</v>
      </c>
      <c r="H147">
        <f t="shared" si="2"/>
        <v>1.3617790615203797E-2</v>
      </c>
    </row>
    <row r="148" spans="6:8" x14ac:dyDescent="0.3">
      <c r="F148">
        <v>145</v>
      </c>
      <c r="G148">
        <v>60</v>
      </c>
      <c r="H148">
        <f t="shared" si="2"/>
        <v>1.2846972278494146E-2</v>
      </c>
    </row>
    <row r="149" spans="6:8" x14ac:dyDescent="0.3">
      <c r="F149">
        <v>146</v>
      </c>
      <c r="G149">
        <v>60</v>
      </c>
      <c r="H149">
        <f t="shared" si="2"/>
        <v>1.2119785168390705E-2</v>
      </c>
    </row>
    <row r="150" spans="6:8" x14ac:dyDescent="0.3">
      <c r="F150">
        <v>147</v>
      </c>
      <c r="G150">
        <v>60</v>
      </c>
      <c r="H150">
        <f t="shared" si="2"/>
        <v>1.1433759592821419E-2</v>
      </c>
    </row>
    <row r="151" spans="6:8" x14ac:dyDescent="0.3">
      <c r="F151">
        <v>148</v>
      </c>
      <c r="G151">
        <v>60</v>
      </c>
      <c r="H151">
        <f t="shared" si="2"/>
        <v>1.0786565653605111E-2</v>
      </c>
    </row>
    <row r="152" spans="6:8" x14ac:dyDescent="0.3">
      <c r="F152">
        <v>149</v>
      </c>
      <c r="G152">
        <v>60</v>
      </c>
      <c r="H152">
        <f t="shared" si="2"/>
        <v>1.0176005333589725E-2</v>
      </c>
    </row>
    <row r="153" spans="6:8" x14ac:dyDescent="0.3">
      <c r="F153">
        <v>150</v>
      </c>
      <c r="G153">
        <v>60</v>
      </c>
      <c r="H153">
        <f t="shared" si="2"/>
        <v>9.6000050316884192E-3</v>
      </c>
    </row>
    <row r="154" spans="6:8" x14ac:dyDescent="0.3">
      <c r="F154">
        <v>151</v>
      </c>
      <c r="G154">
        <v>60</v>
      </c>
      <c r="H154">
        <f t="shared" si="2"/>
        <v>9.0566085204607724E-3</v>
      </c>
    </row>
    <row r="155" spans="6:8" x14ac:dyDescent="0.3">
      <c r="F155">
        <v>152</v>
      </c>
      <c r="G155">
        <v>60</v>
      </c>
      <c r="H155">
        <f t="shared" si="2"/>
        <v>8.5439703023214835E-3</v>
      </c>
    </row>
    <row r="156" spans="6:8" x14ac:dyDescent="0.3">
      <c r="F156">
        <v>153</v>
      </c>
      <c r="G156">
        <v>60</v>
      </c>
      <c r="H156">
        <f t="shared" si="2"/>
        <v>8.0603493418127219E-3</v>
      </c>
    </row>
    <row r="157" spans="6:8" x14ac:dyDescent="0.3">
      <c r="F157">
        <v>154</v>
      </c>
      <c r="G157">
        <v>60</v>
      </c>
      <c r="H157">
        <f t="shared" si="2"/>
        <v>7.6041031526535106E-3</v>
      </c>
    </row>
    <row r="158" spans="6:8" x14ac:dyDescent="0.3">
      <c r="F158">
        <v>155</v>
      </c>
      <c r="G158">
        <v>60</v>
      </c>
      <c r="H158">
        <f t="shared" si="2"/>
        <v>7.1736822194844434E-3</v>
      </c>
    </row>
    <row r="159" spans="6:8" x14ac:dyDescent="0.3">
      <c r="F159">
        <v>156</v>
      </c>
      <c r="G159">
        <v>60</v>
      </c>
      <c r="H159">
        <f t="shared" si="2"/>
        <v>6.7676247353626812E-3</v>
      </c>
    </row>
    <row r="160" spans="6:8" x14ac:dyDescent="0.3">
      <c r="F160">
        <v>157</v>
      </c>
      <c r="G160">
        <v>60</v>
      </c>
      <c r="H160">
        <f t="shared" si="2"/>
        <v>6.3845516371346042E-3</v>
      </c>
    </row>
    <row r="161" spans="6:8" x14ac:dyDescent="0.3">
      <c r="F161">
        <v>158</v>
      </c>
      <c r="G161">
        <v>60</v>
      </c>
      <c r="H161">
        <f t="shared" si="2"/>
        <v>6.0231619218250989E-3</v>
      </c>
    </row>
    <row r="162" spans="6:8" x14ac:dyDescent="0.3">
      <c r="F162">
        <v>159</v>
      </c>
      <c r="G162">
        <v>60</v>
      </c>
      <c r="H162">
        <f t="shared" si="2"/>
        <v>5.6822282281368845E-3</v>
      </c>
    </row>
    <row r="163" spans="6:8" x14ac:dyDescent="0.3">
      <c r="F163">
        <v>160</v>
      </c>
      <c r="G163">
        <v>60</v>
      </c>
      <c r="H163">
        <f t="shared" si="2"/>
        <v>5.3605926680536653E-3</v>
      </c>
    </row>
    <row r="164" spans="6:8" x14ac:dyDescent="0.3">
      <c r="F164">
        <v>161</v>
      </c>
      <c r="G164">
        <v>60</v>
      </c>
      <c r="H164">
        <f t="shared" si="2"/>
        <v>5.0571628943902498E-3</v>
      </c>
    </row>
    <row r="165" spans="6:8" x14ac:dyDescent="0.3">
      <c r="F165">
        <v>162</v>
      </c>
      <c r="G165">
        <v>60</v>
      </c>
      <c r="H165">
        <f t="shared" si="2"/>
        <v>4.7709083909341981E-3</v>
      </c>
    </row>
    <row r="166" spans="6:8" x14ac:dyDescent="0.3">
      <c r="F166">
        <v>163</v>
      </c>
      <c r="G166">
        <v>60</v>
      </c>
      <c r="H166">
        <f t="shared" si="2"/>
        <v>4.5008569725794312E-3</v>
      </c>
    </row>
    <row r="167" spans="6:8" x14ac:dyDescent="0.3">
      <c r="F167">
        <v>164</v>
      </c>
      <c r="G167">
        <v>60</v>
      </c>
      <c r="H167">
        <f t="shared" si="2"/>
        <v>4.2460914835655015E-3</v>
      </c>
    </row>
    <row r="168" spans="6:8" x14ac:dyDescent="0.3">
      <c r="F168">
        <v>165</v>
      </c>
      <c r="G168">
        <v>60</v>
      </c>
      <c r="H168">
        <f t="shared" si="2"/>
        <v>4.0057466826089634E-3</v>
      </c>
    </row>
    <row r="169" spans="6:8" x14ac:dyDescent="0.3">
      <c r="F169">
        <v>166</v>
      </c>
      <c r="G169">
        <v>60</v>
      </c>
      <c r="H169">
        <f t="shared" si="2"/>
        <v>3.7790063043480777E-3</v>
      </c>
    </row>
    <row r="170" spans="6:8" x14ac:dyDescent="0.3">
      <c r="F170">
        <v>167</v>
      </c>
      <c r="G170">
        <v>60</v>
      </c>
      <c r="H170">
        <f t="shared" si="2"/>
        <v>3.5651002871208274E-3</v>
      </c>
    </row>
    <row r="171" spans="6:8" x14ac:dyDescent="0.3">
      <c r="F171">
        <v>168</v>
      </c>
      <c r="G171">
        <v>60</v>
      </c>
      <c r="H171">
        <f t="shared" si="2"/>
        <v>3.3633021576611587E-3</v>
      </c>
    </row>
    <row r="172" spans="6:8" x14ac:dyDescent="0.3">
      <c r="F172">
        <v>169</v>
      </c>
      <c r="G172">
        <v>60</v>
      </c>
      <c r="H172">
        <f t="shared" si="2"/>
        <v>3.172926563831282E-3</v>
      </c>
    </row>
    <row r="173" spans="6:8" x14ac:dyDescent="0.3">
      <c r="F173">
        <v>170</v>
      </c>
      <c r="G173">
        <v>60</v>
      </c>
      <c r="H173">
        <f t="shared" si="2"/>
        <v>2.9933269470106428E-3</v>
      </c>
    </row>
    <row r="174" spans="6:8" x14ac:dyDescent="0.3">
      <c r="F174">
        <v>171</v>
      </c>
      <c r="G174">
        <v>60</v>
      </c>
      <c r="H174">
        <f t="shared" si="2"/>
        <v>2.8238933462364549E-3</v>
      </c>
    </row>
    <row r="175" spans="6:8" x14ac:dyDescent="0.3">
      <c r="F175">
        <v>172</v>
      </c>
      <c r="G175">
        <v>60</v>
      </c>
      <c r="H175">
        <f t="shared" si="2"/>
        <v>2.6640503266381651E-3</v>
      </c>
    </row>
    <row r="176" spans="6:8" x14ac:dyDescent="0.3">
      <c r="F176">
        <v>173</v>
      </c>
      <c r="G176">
        <v>60</v>
      </c>
      <c r="H176">
        <f t="shared" si="2"/>
        <v>2.5132550251303442E-3</v>
      </c>
    </row>
    <row r="177" spans="6:8" x14ac:dyDescent="0.3">
      <c r="F177">
        <v>174</v>
      </c>
      <c r="G177">
        <v>60</v>
      </c>
      <c r="H177">
        <f t="shared" si="2"/>
        <v>2.3709953067267398E-3</v>
      </c>
    </row>
    <row r="178" spans="6:8" x14ac:dyDescent="0.3">
      <c r="F178">
        <v>175</v>
      </c>
      <c r="G178">
        <v>60</v>
      </c>
      <c r="H178">
        <f t="shared" si="2"/>
        <v>2.2367880252139047E-3</v>
      </c>
    </row>
    <row r="179" spans="6:8" x14ac:dyDescent="0.3">
      <c r="F179">
        <v>176</v>
      </c>
      <c r="G179">
        <v>60</v>
      </c>
      <c r="H179">
        <f t="shared" si="2"/>
        <v>2.1101773822772693E-3</v>
      </c>
    </row>
    <row r="180" spans="6:8" x14ac:dyDescent="0.3">
      <c r="F180">
        <v>177</v>
      </c>
      <c r="G180">
        <v>60</v>
      </c>
      <c r="H180">
        <f t="shared" si="2"/>
        <v>1.9907333795068575E-3</v>
      </c>
    </row>
    <row r="181" spans="6:8" x14ac:dyDescent="0.3">
      <c r="F181">
        <v>178</v>
      </c>
      <c r="G181">
        <v>60</v>
      </c>
      <c r="H181">
        <f t="shared" si="2"/>
        <v>1.8780503580253375E-3</v>
      </c>
    </row>
    <row r="182" spans="6:8" x14ac:dyDescent="0.3">
      <c r="F182">
        <v>179</v>
      </c>
      <c r="G182">
        <v>60</v>
      </c>
      <c r="H182">
        <f t="shared" si="2"/>
        <v>1.77174562077862E-3</v>
      </c>
    </row>
    <row r="183" spans="6:8" x14ac:dyDescent="0.3">
      <c r="F183">
        <v>180</v>
      </c>
      <c r="G183">
        <v>60</v>
      </c>
      <c r="H183">
        <f t="shared" si="2"/>
        <v>1.6714581328100191E-3</v>
      </c>
    </row>
    <row r="184" spans="6:8" x14ac:dyDescent="0.3">
      <c r="F184">
        <v>181</v>
      </c>
      <c r="G184">
        <v>60</v>
      </c>
      <c r="H184">
        <f t="shared" si="2"/>
        <v>1.5768472951037909E-3</v>
      </c>
    </row>
    <row r="185" spans="6:8" x14ac:dyDescent="0.3">
      <c r="F185">
        <v>182</v>
      </c>
      <c r="G185">
        <v>60</v>
      </c>
      <c r="H185">
        <f t="shared" si="2"/>
        <v>1.4875917878337652E-3</v>
      </c>
    </row>
    <row r="186" spans="6:8" x14ac:dyDescent="0.3">
      <c r="F186">
        <v>183</v>
      </c>
      <c r="G186">
        <v>60</v>
      </c>
      <c r="H186">
        <f t="shared" si="2"/>
        <v>1.4033884790884575E-3</v>
      </c>
    </row>
    <row r="187" spans="6:8" x14ac:dyDescent="0.3">
      <c r="F187">
        <v>184</v>
      </c>
      <c r="G187">
        <v>60</v>
      </c>
      <c r="H187">
        <f t="shared" si="2"/>
        <v>1.3239513953664695E-3</v>
      </c>
    </row>
    <row r="188" spans="6:8" x14ac:dyDescent="0.3">
      <c r="F188">
        <v>185</v>
      </c>
      <c r="G188">
        <v>60</v>
      </c>
      <c r="H188">
        <f t="shared" si="2"/>
        <v>1.2490107503457259E-3</v>
      </c>
    </row>
    <row r="189" spans="6:8" x14ac:dyDescent="0.3">
      <c r="F189">
        <v>186</v>
      </c>
      <c r="G189">
        <v>60</v>
      </c>
      <c r="H189">
        <f t="shared" si="2"/>
        <v>1.1783120286280434E-3</v>
      </c>
    </row>
    <row r="190" spans="6:8" x14ac:dyDescent="0.3">
      <c r="F190">
        <v>187</v>
      </c>
      <c r="G190">
        <v>60</v>
      </c>
      <c r="H190">
        <f t="shared" si="2"/>
        <v>1.1116151213472105E-3</v>
      </c>
    </row>
    <row r="191" spans="6:8" x14ac:dyDescent="0.3">
      <c r="F191">
        <v>188</v>
      </c>
      <c r="G191">
        <v>60</v>
      </c>
      <c r="H191">
        <f t="shared" si="2"/>
        <v>1.0486935107049157E-3</v>
      </c>
    </row>
    <row r="192" spans="6:8" x14ac:dyDescent="0.3">
      <c r="F192">
        <v>189</v>
      </c>
      <c r="G192">
        <v>60</v>
      </c>
      <c r="H192">
        <f t="shared" si="2"/>
        <v>9.8933350066501445E-4</v>
      </c>
    </row>
    <row r="193" spans="6:8" x14ac:dyDescent="0.3">
      <c r="F193">
        <v>190</v>
      </c>
      <c r="G193">
        <v>60</v>
      </c>
      <c r="H193">
        <f t="shared" si="2"/>
        <v>9.333334911934099E-4</v>
      </c>
    </row>
    <row r="194" spans="6:8" x14ac:dyDescent="0.3">
      <c r="F194">
        <v>191</v>
      </c>
      <c r="G194">
        <v>60</v>
      </c>
      <c r="H194">
        <f t="shared" si="2"/>
        <v>8.8050329357868831E-4</v>
      </c>
    </row>
    <row r="195" spans="6:8" x14ac:dyDescent="0.3">
      <c r="F195">
        <v>192</v>
      </c>
      <c r="G195">
        <v>60</v>
      </c>
      <c r="H195">
        <f t="shared" si="2"/>
        <v>8.3066348450819684E-4</v>
      </c>
    </row>
    <row r="196" spans="6:8" x14ac:dyDescent="0.3">
      <c r="F196">
        <v>193</v>
      </c>
      <c r="G196">
        <v>60</v>
      </c>
      <c r="H196">
        <f t="shared" si="2"/>
        <v>7.8364479670584605E-4</v>
      </c>
    </row>
    <row r="197" spans="6:8" x14ac:dyDescent="0.3">
      <c r="F197">
        <v>194</v>
      </c>
      <c r="G197">
        <v>60</v>
      </c>
      <c r="H197">
        <f t="shared" si="2"/>
        <v>7.3928754406211885E-4</v>
      </c>
    </row>
    <row r="198" spans="6:8" x14ac:dyDescent="0.3">
      <c r="F198">
        <v>195</v>
      </c>
      <c r="G198">
        <v>60</v>
      </c>
      <c r="H198">
        <f t="shared" si="2"/>
        <v>6.9744107930388565E-4</v>
      </c>
    </row>
    <row r="199" spans="6:8" x14ac:dyDescent="0.3">
      <c r="F199">
        <v>196</v>
      </c>
      <c r="G199">
        <v>60</v>
      </c>
      <c r="H199">
        <f t="shared" ref="H199:H262" si="3">G199/((1+$C$4)^F199)</f>
        <v>6.5796328236215613E-4</v>
      </c>
    </row>
    <row r="200" spans="6:8" x14ac:dyDescent="0.3">
      <c r="F200">
        <v>197</v>
      </c>
      <c r="G200">
        <v>60</v>
      </c>
      <c r="H200">
        <f t="shared" si="3"/>
        <v>6.2072007770014738E-4</v>
      </c>
    </row>
    <row r="201" spans="6:8" x14ac:dyDescent="0.3">
      <c r="F201">
        <v>198</v>
      </c>
      <c r="G201">
        <v>60</v>
      </c>
      <c r="H201">
        <f t="shared" si="3"/>
        <v>5.8558497896240311E-4</v>
      </c>
    </row>
    <row r="202" spans="6:8" x14ac:dyDescent="0.3">
      <c r="F202">
        <v>199</v>
      </c>
      <c r="G202">
        <v>60</v>
      </c>
      <c r="H202">
        <f t="shared" si="3"/>
        <v>5.5243865939849342E-4</v>
      </c>
    </row>
    <row r="203" spans="6:8" x14ac:dyDescent="0.3">
      <c r="F203">
        <v>200</v>
      </c>
      <c r="G203">
        <v>60</v>
      </c>
      <c r="H203">
        <f t="shared" si="3"/>
        <v>5.2116854660235227E-4</v>
      </c>
    </row>
    <row r="204" spans="6:8" x14ac:dyDescent="0.3">
      <c r="F204">
        <v>201</v>
      </c>
      <c r="G204">
        <v>60</v>
      </c>
      <c r="H204">
        <f t="shared" si="3"/>
        <v>4.916684401908985E-4</v>
      </c>
    </row>
    <row r="205" spans="6:8" x14ac:dyDescent="0.3">
      <c r="F205">
        <v>202</v>
      </c>
      <c r="G205">
        <v>60</v>
      </c>
      <c r="H205">
        <f t="shared" si="3"/>
        <v>4.6383815112348905E-4</v>
      </c>
    </row>
    <row r="206" spans="6:8" x14ac:dyDescent="0.3">
      <c r="F206">
        <v>203</v>
      </c>
      <c r="G206">
        <v>60</v>
      </c>
      <c r="H206">
        <f t="shared" si="3"/>
        <v>4.3758316143725377E-4</v>
      </c>
    </row>
    <row r="207" spans="6:8" x14ac:dyDescent="0.3">
      <c r="F207">
        <v>204</v>
      </c>
      <c r="G207">
        <v>60</v>
      </c>
      <c r="H207">
        <f t="shared" si="3"/>
        <v>4.1281430324269225E-4</v>
      </c>
    </row>
    <row r="208" spans="6:8" x14ac:dyDescent="0.3">
      <c r="F208">
        <v>205</v>
      </c>
      <c r="G208">
        <v>60</v>
      </c>
      <c r="H208">
        <f t="shared" si="3"/>
        <v>3.8944745588933221E-4</v>
      </c>
    </row>
    <row r="209" spans="6:8" x14ac:dyDescent="0.3">
      <c r="F209">
        <v>206</v>
      </c>
      <c r="G209">
        <v>60</v>
      </c>
      <c r="H209">
        <f t="shared" si="3"/>
        <v>3.6740326027295497E-4</v>
      </c>
    </row>
    <row r="210" spans="6:8" x14ac:dyDescent="0.3">
      <c r="F210">
        <v>207</v>
      </c>
      <c r="G210">
        <v>60</v>
      </c>
      <c r="H210">
        <f t="shared" si="3"/>
        <v>3.4660684931410831E-4</v>
      </c>
    </row>
    <row r="211" spans="6:8" x14ac:dyDescent="0.3">
      <c r="F211">
        <v>208</v>
      </c>
      <c r="G211">
        <v>60</v>
      </c>
      <c r="H211">
        <f t="shared" si="3"/>
        <v>3.2698759369255512E-4</v>
      </c>
    </row>
    <row r="212" spans="6:8" x14ac:dyDescent="0.3">
      <c r="F212">
        <v>209</v>
      </c>
      <c r="G212">
        <v>60</v>
      </c>
      <c r="H212">
        <f t="shared" si="3"/>
        <v>3.0847886197410851E-4</v>
      </c>
    </row>
    <row r="213" spans="6:8" x14ac:dyDescent="0.3">
      <c r="F213">
        <v>210</v>
      </c>
      <c r="G213">
        <v>60</v>
      </c>
      <c r="H213">
        <f t="shared" si="3"/>
        <v>2.9101779431519676E-4</v>
      </c>
    </row>
    <row r="214" spans="6:8" x14ac:dyDescent="0.3">
      <c r="F214">
        <v>211</v>
      </c>
      <c r="G214">
        <v>60</v>
      </c>
      <c r="H214">
        <f t="shared" si="3"/>
        <v>2.7454508897660073E-4</v>
      </c>
    </row>
    <row r="215" spans="6:8" x14ac:dyDescent="0.3">
      <c r="F215">
        <v>212</v>
      </c>
      <c r="G215">
        <v>60</v>
      </c>
      <c r="H215">
        <f t="shared" si="3"/>
        <v>2.5900480092132141E-4</v>
      </c>
    </row>
    <row r="216" spans="6:8" x14ac:dyDescent="0.3">
      <c r="F216">
        <v>213</v>
      </c>
      <c r="G216">
        <v>60</v>
      </c>
      <c r="H216">
        <f t="shared" si="3"/>
        <v>2.4434415181256731E-4</v>
      </c>
    </row>
    <row r="217" spans="6:8" x14ac:dyDescent="0.3">
      <c r="F217">
        <v>214</v>
      </c>
      <c r="G217">
        <v>60</v>
      </c>
      <c r="H217">
        <f t="shared" si="3"/>
        <v>2.3051335076657294E-4</v>
      </c>
    </row>
    <row r="218" spans="6:8" x14ac:dyDescent="0.3">
      <c r="F218">
        <v>215</v>
      </c>
      <c r="G218">
        <v>60</v>
      </c>
      <c r="H218">
        <f t="shared" si="3"/>
        <v>2.1746542525148384E-4</v>
      </c>
    </row>
    <row r="219" spans="6:8" x14ac:dyDescent="0.3">
      <c r="F219">
        <v>216</v>
      </c>
      <c r="G219">
        <v>60</v>
      </c>
      <c r="H219">
        <f t="shared" si="3"/>
        <v>2.0515606155800369E-4</v>
      </c>
    </row>
    <row r="220" spans="6:8" x14ac:dyDescent="0.3">
      <c r="F220">
        <v>217</v>
      </c>
      <c r="G220">
        <v>60</v>
      </c>
      <c r="H220">
        <f t="shared" si="3"/>
        <v>1.9354345430000347E-4</v>
      </c>
    </row>
    <row r="221" spans="6:8" x14ac:dyDescent="0.3">
      <c r="F221">
        <v>218</v>
      </c>
      <c r="G221">
        <v>60</v>
      </c>
      <c r="H221">
        <f t="shared" si="3"/>
        <v>1.8258816443396554E-4</v>
      </c>
    </row>
    <row r="222" spans="6:8" x14ac:dyDescent="0.3">
      <c r="F222">
        <v>219</v>
      </c>
      <c r="G222">
        <v>60</v>
      </c>
      <c r="H222">
        <f t="shared" si="3"/>
        <v>1.7225298531506179E-4</v>
      </c>
    </row>
    <row r="223" spans="6:8" x14ac:dyDescent="0.3">
      <c r="F223">
        <v>220</v>
      </c>
      <c r="G223">
        <v>60</v>
      </c>
      <c r="H223">
        <f t="shared" si="3"/>
        <v>1.6250281633496395E-4</v>
      </c>
    </row>
    <row r="224" spans="6:8" x14ac:dyDescent="0.3">
      <c r="F224">
        <v>221</v>
      </c>
      <c r="G224">
        <v>60</v>
      </c>
      <c r="H224">
        <f t="shared" si="3"/>
        <v>1.5330454371223013E-4</v>
      </c>
    </row>
    <row r="225" spans="6:8" x14ac:dyDescent="0.3">
      <c r="F225">
        <v>222</v>
      </c>
      <c r="G225">
        <v>60</v>
      </c>
      <c r="H225">
        <f t="shared" si="3"/>
        <v>1.4462692803040577E-4</v>
      </c>
    </row>
    <row r="226" spans="6:8" x14ac:dyDescent="0.3">
      <c r="F226">
        <v>223</v>
      </c>
      <c r="G226">
        <v>60</v>
      </c>
      <c r="H226">
        <f t="shared" si="3"/>
        <v>1.364404981418922E-4</v>
      </c>
    </row>
    <row r="227" spans="6:8" x14ac:dyDescent="0.3">
      <c r="F227">
        <v>224</v>
      </c>
      <c r="G227">
        <v>60</v>
      </c>
      <c r="H227">
        <f t="shared" si="3"/>
        <v>1.2871745107725683E-4</v>
      </c>
    </row>
    <row r="228" spans="6:8" x14ac:dyDescent="0.3">
      <c r="F228">
        <v>225</v>
      </c>
      <c r="G228">
        <v>60</v>
      </c>
      <c r="H228">
        <f t="shared" si="3"/>
        <v>1.2143155762005362E-4</v>
      </c>
    </row>
    <row r="229" spans="6:8" x14ac:dyDescent="0.3">
      <c r="F229">
        <v>226</v>
      </c>
      <c r="G229">
        <v>60</v>
      </c>
      <c r="H229">
        <f t="shared" si="3"/>
        <v>1.1455807322646566E-4</v>
      </c>
    </row>
    <row r="230" spans="6:8" x14ac:dyDescent="0.3">
      <c r="F230">
        <v>227</v>
      </c>
      <c r="G230">
        <v>60</v>
      </c>
      <c r="H230">
        <f t="shared" si="3"/>
        <v>1.0807365398723174E-4</v>
      </c>
    </row>
    <row r="231" spans="6:8" x14ac:dyDescent="0.3">
      <c r="F231">
        <v>228</v>
      </c>
      <c r="G231">
        <v>60</v>
      </c>
      <c r="H231">
        <f t="shared" si="3"/>
        <v>1.0195627734644502E-4</v>
      </c>
    </row>
    <row r="232" spans="6:8" x14ac:dyDescent="0.3">
      <c r="F232">
        <v>229</v>
      </c>
      <c r="G232">
        <v>60</v>
      </c>
      <c r="H232">
        <f t="shared" si="3"/>
        <v>9.6185167307967016E-5</v>
      </c>
    </row>
    <row r="233" spans="6:8" x14ac:dyDescent="0.3">
      <c r="F233">
        <v>230</v>
      </c>
      <c r="G233">
        <v>60</v>
      </c>
      <c r="H233">
        <f t="shared" si="3"/>
        <v>9.0740723875440562E-5</v>
      </c>
    </row>
    <row r="234" spans="6:8" x14ac:dyDescent="0.3">
      <c r="F234">
        <v>231</v>
      </c>
      <c r="G234">
        <v>60</v>
      </c>
      <c r="H234">
        <f t="shared" si="3"/>
        <v>8.5604456486264657E-5</v>
      </c>
    </row>
    <row r="235" spans="6:8" x14ac:dyDescent="0.3">
      <c r="F235">
        <v>232</v>
      </c>
      <c r="G235">
        <v>60</v>
      </c>
      <c r="H235">
        <f t="shared" si="3"/>
        <v>8.0758921213457244E-5</v>
      </c>
    </row>
    <row r="236" spans="6:8" x14ac:dyDescent="0.3">
      <c r="F236">
        <v>233</v>
      </c>
      <c r="G236">
        <v>60</v>
      </c>
      <c r="H236">
        <f t="shared" si="3"/>
        <v>7.6187661522129482E-5</v>
      </c>
    </row>
    <row r="237" spans="6:8" x14ac:dyDescent="0.3">
      <c r="F237">
        <v>234</v>
      </c>
      <c r="G237">
        <v>60</v>
      </c>
      <c r="H237">
        <f t="shared" si="3"/>
        <v>7.1875152379367424E-5</v>
      </c>
    </row>
    <row r="238" spans="6:8" x14ac:dyDescent="0.3">
      <c r="F238">
        <v>235</v>
      </c>
      <c r="G238">
        <v>60</v>
      </c>
      <c r="H238">
        <f t="shared" si="3"/>
        <v>6.7806747527705108E-5</v>
      </c>
    </row>
    <row r="239" spans="6:8" x14ac:dyDescent="0.3">
      <c r="F239">
        <v>236</v>
      </c>
      <c r="G239">
        <v>60</v>
      </c>
      <c r="H239">
        <f t="shared" si="3"/>
        <v>6.3968629743118026E-5</v>
      </c>
    </row>
    <row r="240" spans="6:8" x14ac:dyDescent="0.3">
      <c r="F240">
        <v>237</v>
      </c>
      <c r="G240">
        <v>60</v>
      </c>
      <c r="H240">
        <f t="shared" si="3"/>
        <v>6.0347763908601899E-5</v>
      </c>
    </row>
    <row r="241" spans="6:8" x14ac:dyDescent="0.3">
      <c r="F241">
        <v>238</v>
      </c>
      <c r="G241">
        <v>60</v>
      </c>
      <c r="H241">
        <f t="shared" si="3"/>
        <v>5.6931852743964052E-5</v>
      </c>
    </row>
    <row r="242" spans="6:8" x14ac:dyDescent="0.3">
      <c r="F242">
        <v>239</v>
      </c>
      <c r="G242">
        <v>60</v>
      </c>
      <c r="H242">
        <f t="shared" si="3"/>
        <v>5.3709295041475514E-5</v>
      </c>
    </row>
    <row r="243" spans="6:8" x14ac:dyDescent="0.3">
      <c r="F243">
        <v>240</v>
      </c>
      <c r="G243">
        <v>60</v>
      </c>
      <c r="H243">
        <f t="shared" si="3"/>
        <v>5.066914626554295E-5</v>
      </c>
    </row>
    <row r="244" spans="6:8" x14ac:dyDescent="0.3">
      <c r="F244">
        <v>241</v>
      </c>
      <c r="G244">
        <v>60</v>
      </c>
      <c r="H244">
        <f t="shared" si="3"/>
        <v>4.7801081382587686E-5</v>
      </c>
    </row>
    <row r="245" spans="6:8" x14ac:dyDescent="0.3">
      <c r="F245">
        <v>242</v>
      </c>
      <c r="G245">
        <v>60</v>
      </c>
      <c r="H245">
        <f t="shared" si="3"/>
        <v>4.5095359794894041E-5</v>
      </c>
    </row>
    <row r="246" spans="6:8" x14ac:dyDescent="0.3">
      <c r="F246">
        <v>243</v>
      </c>
      <c r="G246">
        <v>60</v>
      </c>
      <c r="H246">
        <f t="shared" si="3"/>
        <v>4.2542792259334004E-5</v>
      </c>
    </row>
    <row r="247" spans="6:8" x14ac:dyDescent="0.3">
      <c r="F247">
        <v>244</v>
      </c>
      <c r="G247">
        <v>60</v>
      </c>
      <c r="H247">
        <f t="shared" si="3"/>
        <v>4.0134709678616978E-5</v>
      </c>
    </row>
    <row r="248" spans="6:8" x14ac:dyDescent="0.3">
      <c r="F248">
        <v>245</v>
      </c>
      <c r="G248">
        <v>60</v>
      </c>
      <c r="H248">
        <f t="shared" si="3"/>
        <v>3.7862933659072613E-5</v>
      </c>
    </row>
    <row r="249" spans="6:8" x14ac:dyDescent="0.3">
      <c r="F249">
        <v>246</v>
      </c>
      <c r="G249">
        <v>60</v>
      </c>
      <c r="H249">
        <f t="shared" si="3"/>
        <v>3.5719748734974162E-5</v>
      </c>
    </row>
    <row r="250" spans="6:8" x14ac:dyDescent="0.3">
      <c r="F250">
        <v>247</v>
      </c>
      <c r="G250">
        <v>60</v>
      </c>
      <c r="H250">
        <f t="shared" si="3"/>
        <v>3.3697876165069959E-5</v>
      </c>
    </row>
    <row r="251" spans="6:8" x14ac:dyDescent="0.3">
      <c r="F251">
        <v>248</v>
      </c>
      <c r="G251">
        <v>60</v>
      </c>
      <c r="H251">
        <f t="shared" si="3"/>
        <v>3.1790449212330161E-5</v>
      </c>
    </row>
    <row r="252" spans="6:8" x14ac:dyDescent="0.3">
      <c r="F252">
        <v>249</v>
      </c>
      <c r="G252">
        <v>60</v>
      </c>
      <c r="H252">
        <f t="shared" si="3"/>
        <v>2.9990989822952978E-5</v>
      </c>
    </row>
    <row r="253" spans="6:8" x14ac:dyDescent="0.3">
      <c r="F253">
        <v>250</v>
      </c>
      <c r="G253">
        <v>60</v>
      </c>
      <c r="H253">
        <f t="shared" si="3"/>
        <v>2.8293386625427337E-5</v>
      </c>
    </row>
    <row r="254" spans="6:8" x14ac:dyDescent="0.3">
      <c r="F254">
        <v>251</v>
      </c>
      <c r="G254">
        <v>60</v>
      </c>
      <c r="H254">
        <f t="shared" si="3"/>
        <v>2.6691874174931443E-5</v>
      </c>
    </row>
    <row r="255" spans="6:8" x14ac:dyDescent="0.3">
      <c r="F255">
        <v>252</v>
      </c>
      <c r="G255">
        <v>60</v>
      </c>
      <c r="H255">
        <f t="shared" si="3"/>
        <v>2.5181013372576838E-5</v>
      </c>
    </row>
    <row r="256" spans="6:8" x14ac:dyDescent="0.3">
      <c r="F256">
        <v>253</v>
      </c>
      <c r="G256">
        <v>60</v>
      </c>
      <c r="H256">
        <f t="shared" si="3"/>
        <v>2.3755672992997006E-5</v>
      </c>
    </row>
    <row r="257" spans="6:8" x14ac:dyDescent="0.3">
      <c r="F257">
        <v>254</v>
      </c>
      <c r="G257">
        <v>60</v>
      </c>
      <c r="H257">
        <f t="shared" si="3"/>
        <v>2.2411012257544351E-5</v>
      </c>
    </row>
    <row r="258" spans="6:8" x14ac:dyDescent="0.3">
      <c r="F258">
        <v>255</v>
      </c>
      <c r="G258">
        <v>60</v>
      </c>
      <c r="H258">
        <f t="shared" si="3"/>
        <v>2.1142464393909756E-5</v>
      </c>
    </row>
    <row r="259" spans="6:8" x14ac:dyDescent="0.3">
      <c r="F259">
        <v>256</v>
      </c>
      <c r="G259">
        <v>60</v>
      </c>
      <c r="H259">
        <f t="shared" si="3"/>
        <v>1.9945721126329965E-5</v>
      </c>
    </row>
    <row r="260" spans="6:8" x14ac:dyDescent="0.3">
      <c r="F260">
        <v>257</v>
      </c>
      <c r="G260">
        <v>60</v>
      </c>
      <c r="H260">
        <f t="shared" si="3"/>
        <v>1.8816718043707515E-5</v>
      </c>
    </row>
    <row r="261" spans="6:8" x14ac:dyDescent="0.3">
      <c r="F261">
        <v>258</v>
      </c>
      <c r="G261">
        <v>60</v>
      </c>
      <c r="H261">
        <f t="shared" si="3"/>
        <v>1.7751620795950483E-5</v>
      </c>
    </row>
    <row r="262" spans="6:8" x14ac:dyDescent="0.3">
      <c r="F262">
        <v>259</v>
      </c>
      <c r="G262">
        <v>60</v>
      </c>
      <c r="H262">
        <f t="shared" si="3"/>
        <v>1.6746812071651398E-5</v>
      </c>
    </row>
    <row r="263" spans="6:8" x14ac:dyDescent="0.3">
      <c r="F263">
        <v>260</v>
      </c>
      <c r="G263">
        <v>60</v>
      </c>
      <c r="H263">
        <f t="shared" ref="H263:H326" si="4">G263/((1+$C$4)^F263)</f>
        <v>1.5798879312878678E-5</v>
      </c>
    </row>
    <row r="264" spans="6:8" x14ac:dyDescent="0.3">
      <c r="F264">
        <v>261</v>
      </c>
      <c r="G264">
        <v>60</v>
      </c>
      <c r="H264">
        <f t="shared" si="4"/>
        <v>1.490460312535724E-5</v>
      </c>
    </row>
    <row r="265" spans="6:8" x14ac:dyDescent="0.3">
      <c r="F265">
        <v>262</v>
      </c>
      <c r="G265">
        <v>60</v>
      </c>
      <c r="H265">
        <f t="shared" si="4"/>
        <v>1.4060946344676641E-5</v>
      </c>
    </row>
    <row r="266" spans="6:8" x14ac:dyDescent="0.3">
      <c r="F266">
        <v>263</v>
      </c>
      <c r="G266">
        <v>60</v>
      </c>
      <c r="H266">
        <f t="shared" si="4"/>
        <v>1.3265043721393055E-5</v>
      </c>
    </row>
    <row r="267" spans="6:8" x14ac:dyDescent="0.3">
      <c r="F267">
        <v>264</v>
      </c>
      <c r="G267">
        <v>60</v>
      </c>
      <c r="H267">
        <f t="shared" si="4"/>
        <v>1.251419218999345E-5</v>
      </c>
    </row>
    <row r="268" spans="6:8" x14ac:dyDescent="0.3">
      <c r="F268">
        <v>265</v>
      </c>
      <c r="G268">
        <v>60</v>
      </c>
      <c r="H268">
        <f t="shared" si="4"/>
        <v>1.1805841688673065E-5</v>
      </c>
    </row>
    <row r="269" spans="6:8" x14ac:dyDescent="0.3">
      <c r="F269">
        <v>266</v>
      </c>
      <c r="G269">
        <v>60</v>
      </c>
      <c r="H269">
        <f t="shared" si="4"/>
        <v>1.1137586498748175E-5</v>
      </c>
    </row>
    <row r="270" spans="6:8" x14ac:dyDescent="0.3">
      <c r="F270">
        <v>267</v>
      </c>
      <c r="G270">
        <v>60</v>
      </c>
      <c r="H270">
        <f t="shared" si="4"/>
        <v>1.0507157074290728E-5</v>
      </c>
    </row>
    <row r="271" spans="6:8" x14ac:dyDescent="0.3">
      <c r="F271">
        <v>268</v>
      </c>
      <c r="G271">
        <v>60</v>
      </c>
      <c r="H271">
        <f t="shared" si="4"/>
        <v>9.9124123342365359E-6</v>
      </c>
    </row>
    <row r="272" spans="6:8" x14ac:dyDescent="0.3">
      <c r="F272">
        <v>269</v>
      </c>
      <c r="G272">
        <v>60</v>
      </c>
      <c r="H272">
        <f t="shared" si="4"/>
        <v>9.3513323907891845E-6</v>
      </c>
    </row>
    <row r="273" spans="6:8" x14ac:dyDescent="0.3">
      <c r="F273">
        <v>270</v>
      </c>
      <c r="G273">
        <v>60</v>
      </c>
      <c r="H273">
        <f t="shared" si="4"/>
        <v>8.8220116894237595E-6</v>
      </c>
    </row>
    <row r="274" spans="6:8" x14ac:dyDescent="0.3">
      <c r="F274">
        <v>271</v>
      </c>
      <c r="G274">
        <v>60</v>
      </c>
      <c r="H274">
        <f t="shared" si="4"/>
        <v>8.3226525371922232E-6</v>
      </c>
    </row>
    <row r="275" spans="6:8" x14ac:dyDescent="0.3">
      <c r="F275">
        <v>272</v>
      </c>
      <c r="G275">
        <v>60</v>
      </c>
      <c r="H275">
        <f t="shared" si="4"/>
        <v>7.8515589973511559E-6</v>
      </c>
    </row>
    <row r="276" spans="6:8" x14ac:dyDescent="0.3">
      <c r="F276">
        <v>273</v>
      </c>
      <c r="G276">
        <v>60</v>
      </c>
      <c r="H276">
        <f t="shared" si="4"/>
        <v>7.4071311295765613E-6</v>
      </c>
    </row>
    <row r="277" spans="6:8" x14ac:dyDescent="0.3">
      <c r="F277">
        <v>274</v>
      </c>
      <c r="G277">
        <v>60</v>
      </c>
      <c r="H277">
        <f t="shared" si="4"/>
        <v>6.9878595562043025E-6</v>
      </c>
    </row>
    <row r="278" spans="6:8" x14ac:dyDescent="0.3">
      <c r="F278">
        <v>275</v>
      </c>
      <c r="G278">
        <v>60</v>
      </c>
      <c r="H278">
        <f t="shared" si="4"/>
        <v>6.5923203360417956E-6</v>
      </c>
    </row>
    <row r="279" spans="6:8" x14ac:dyDescent="0.3">
      <c r="F279">
        <v>276</v>
      </c>
      <c r="G279">
        <v>60</v>
      </c>
      <c r="H279">
        <f t="shared" si="4"/>
        <v>6.2191701283413159E-6</v>
      </c>
    </row>
    <row r="280" spans="6:8" x14ac:dyDescent="0.3">
      <c r="F280">
        <v>277</v>
      </c>
      <c r="G280">
        <v>60</v>
      </c>
      <c r="H280">
        <f t="shared" si="4"/>
        <v>5.8671416305106742E-6</v>
      </c>
    </row>
    <row r="281" spans="6:8" x14ac:dyDescent="0.3">
      <c r="F281">
        <v>278</v>
      </c>
      <c r="G281">
        <v>60</v>
      </c>
      <c r="H281">
        <f t="shared" si="4"/>
        <v>5.5350392740666728E-6</v>
      </c>
    </row>
    <row r="282" spans="6:8" x14ac:dyDescent="0.3">
      <c r="F282">
        <v>279</v>
      </c>
      <c r="G282">
        <v>60</v>
      </c>
      <c r="H282">
        <f t="shared" si="4"/>
        <v>5.2217351642138424E-6</v>
      </c>
    </row>
    <row r="283" spans="6:8" x14ac:dyDescent="0.3">
      <c r="F283">
        <v>280</v>
      </c>
      <c r="G283">
        <v>60</v>
      </c>
      <c r="H283">
        <f t="shared" si="4"/>
        <v>4.9261652492583425E-6</v>
      </c>
    </row>
    <row r="284" spans="6:8" x14ac:dyDescent="0.3">
      <c r="F284">
        <v>281</v>
      </c>
      <c r="G284">
        <v>60</v>
      </c>
      <c r="H284">
        <f t="shared" si="4"/>
        <v>4.6473257068474931E-6</v>
      </c>
    </row>
    <row r="285" spans="6:8" x14ac:dyDescent="0.3">
      <c r="F285">
        <v>282</v>
      </c>
      <c r="G285">
        <v>60</v>
      </c>
      <c r="H285">
        <f t="shared" si="4"/>
        <v>4.3842695347617853E-6</v>
      </c>
    </row>
    <row r="286" spans="6:8" x14ac:dyDescent="0.3">
      <c r="F286">
        <v>283</v>
      </c>
      <c r="G286">
        <v>60</v>
      </c>
      <c r="H286">
        <f t="shared" si="4"/>
        <v>4.1361033346809286E-6</v>
      </c>
    </row>
    <row r="287" spans="6:8" x14ac:dyDescent="0.3">
      <c r="F287">
        <v>284</v>
      </c>
      <c r="G287">
        <v>60</v>
      </c>
      <c r="H287">
        <f t="shared" si="4"/>
        <v>3.9019842780008767E-6</v>
      </c>
    </row>
    <row r="288" spans="6:8" x14ac:dyDescent="0.3">
      <c r="F288">
        <v>285</v>
      </c>
      <c r="G288">
        <v>60</v>
      </c>
      <c r="H288">
        <f t="shared" si="4"/>
        <v>3.6811172433970528E-6</v>
      </c>
    </row>
    <row r="289" spans="6:8" x14ac:dyDescent="0.3">
      <c r="F289">
        <v>286</v>
      </c>
      <c r="G289">
        <v>60</v>
      </c>
      <c r="H289">
        <f t="shared" si="4"/>
        <v>3.472752116412314E-6</v>
      </c>
    </row>
    <row r="290" spans="6:8" x14ac:dyDescent="0.3">
      <c r="F290">
        <v>287</v>
      </c>
      <c r="G290">
        <v>60</v>
      </c>
      <c r="H290">
        <f t="shared" si="4"/>
        <v>3.2761812418984086E-6</v>
      </c>
    </row>
    <row r="291" spans="6:8" x14ac:dyDescent="0.3">
      <c r="F291">
        <v>288</v>
      </c>
      <c r="G291">
        <v>60</v>
      </c>
      <c r="H291">
        <f t="shared" si="4"/>
        <v>3.0907370206588768E-6</v>
      </c>
    </row>
    <row r="292" spans="6:8" x14ac:dyDescent="0.3">
      <c r="F292">
        <v>289</v>
      </c>
      <c r="G292">
        <v>60</v>
      </c>
      <c r="H292">
        <f t="shared" si="4"/>
        <v>2.9157896421310157E-6</v>
      </c>
    </row>
    <row r="293" spans="6:8" x14ac:dyDescent="0.3">
      <c r="F293">
        <v>290</v>
      </c>
      <c r="G293">
        <v>60</v>
      </c>
      <c r="H293">
        <f t="shared" si="4"/>
        <v>2.7507449454066182E-6</v>
      </c>
    </row>
    <row r="294" spans="6:8" x14ac:dyDescent="0.3">
      <c r="F294">
        <v>291</v>
      </c>
      <c r="G294">
        <v>60</v>
      </c>
      <c r="H294">
        <f t="shared" si="4"/>
        <v>2.5950424013269976E-6</v>
      </c>
    </row>
    <row r="295" spans="6:8" x14ac:dyDescent="0.3">
      <c r="F295">
        <v>292</v>
      </c>
      <c r="G295">
        <v>60</v>
      </c>
      <c r="H295">
        <f t="shared" si="4"/>
        <v>2.4481532087990547E-6</v>
      </c>
    </row>
    <row r="296" spans="6:8" x14ac:dyDescent="0.3">
      <c r="F296">
        <v>293</v>
      </c>
      <c r="G296">
        <v>60</v>
      </c>
      <c r="H296">
        <f t="shared" si="4"/>
        <v>2.3095784988670327E-6</v>
      </c>
    </row>
    <row r="297" spans="6:8" x14ac:dyDescent="0.3">
      <c r="F297">
        <v>294</v>
      </c>
      <c r="G297">
        <v>60</v>
      </c>
      <c r="H297">
        <f t="shared" si="4"/>
        <v>2.1788476404405963E-6</v>
      </c>
    </row>
    <row r="298" spans="6:8" x14ac:dyDescent="0.3">
      <c r="F298">
        <v>295</v>
      </c>
      <c r="G298">
        <v>60</v>
      </c>
      <c r="H298">
        <f t="shared" si="4"/>
        <v>2.0555166419250906E-6</v>
      </c>
    </row>
    <row r="299" spans="6:8" x14ac:dyDescent="0.3">
      <c r="F299">
        <v>296</v>
      </c>
      <c r="G299">
        <v>60</v>
      </c>
      <c r="H299">
        <f t="shared" si="4"/>
        <v>1.9391666433255573E-6</v>
      </c>
    </row>
    <row r="300" spans="6:8" x14ac:dyDescent="0.3">
      <c r="F300">
        <v>297</v>
      </c>
      <c r="G300">
        <v>60</v>
      </c>
      <c r="H300">
        <f t="shared" si="4"/>
        <v>1.8294024937033563E-6</v>
      </c>
    </row>
    <row r="301" spans="6:8" x14ac:dyDescent="0.3">
      <c r="F301">
        <v>298</v>
      </c>
      <c r="G301">
        <v>60</v>
      </c>
      <c r="H301">
        <f t="shared" si="4"/>
        <v>1.7258514091541095E-6</v>
      </c>
    </row>
    <row r="302" spans="6:8" x14ac:dyDescent="0.3">
      <c r="F302">
        <v>299</v>
      </c>
      <c r="G302">
        <v>60</v>
      </c>
      <c r="H302">
        <f t="shared" si="4"/>
        <v>1.6281617067491597E-6</v>
      </c>
    </row>
    <row r="303" spans="6:8" x14ac:dyDescent="0.3">
      <c r="F303">
        <v>300</v>
      </c>
      <c r="G303">
        <v>60</v>
      </c>
      <c r="H303">
        <f t="shared" si="4"/>
        <v>1.5360016101407166E-6</v>
      </c>
    </row>
    <row r="304" spans="6:8" x14ac:dyDescent="0.3">
      <c r="F304">
        <v>301</v>
      </c>
      <c r="G304">
        <v>60</v>
      </c>
      <c r="H304">
        <f t="shared" si="4"/>
        <v>1.4490581227742609E-6</v>
      </c>
    </row>
    <row r="305" spans="6:8" x14ac:dyDescent="0.3">
      <c r="F305">
        <v>302</v>
      </c>
      <c r="G305">
        <v>60</v>
      </c>
      <c r="H305">
        <f t="shared" si="4"/>
        <v>1.367035964881378E-6</v>
      </c>
    </row>
    <row r="306" spans="6:8" x14ac:dyDescent="0.3">
      <c r="F306">
        <v>303</v>
      </c>
      <c r="G306">
        <v>60</v>
      </c>
      <c r="H306">
        <f t="shared" si="4"/>
        <v>1.289656570642809E-6</v>
      </c>
    </row>
    <row r="307" spans="6:8" x14ac:dyDescent="0.3">
      <c r="F307">
        <v>304</v>
      </c>
      <c r="G307">
        <v>60</v>
      </c>
      <c r="H307">
        <f t="shared" si="4"/>
        <v>1.2166571421158579E-6</v>
      </c>
    </row>
    <row r="308" spans="6:8" x14ac:dyDescent="0.3">
      <c r="F308">
        <v>305</v>
      </c>
      <c r="G308">
        <v>60</v>
      </c>
      <c r="H308">
        <f t="shared" si="4"/>
        <v>1.1477897567130734E-6</v>
      </c>
    </row>
    <row r="309" spans="6:8" x14ac:dyDescent="0.3">
      <c r="F309">
        <v>306</v>
      </c>
      <c r="G309">
        <v>60</v>
      </c>
      <c r="H309">
        <f t="shared" si="4"/>
        <v>1.0828205252010128E-6</v>
      </c>
    </row>
    <row r="310" spans="6:8" x14ac:dyDescent="0.3">
      <c r="F310">
        <v>307</v>
      </c>
      <c r="G310">
        <v>60</v>
      </c>
      <c r="H310">
        <f t="shared" si="4"/>
        <v>1.0215287973594459E-6</v>
      </c>
    </row>
    <row r="311" spans="6:8" x14ac:dyDescent="0.3">
      <c r="F311">
        <v>308</v>
      </c>
      <c r="G311">
        <v>60</v>
      </c>
      <c r="H311">
        <f t="shared" si="4"/>
        <v>9.6370641260325088E-7</v>
      </c>
    </row>
    <row r="312" spans="6:8" x14ac:dyDescent="0.3">
      <c r="F312">
        <v>309</v>
      </c>
      <c r="G312">
        <v>60</v>
      </c>
      <c r="H312">
        <f t="shared" si="4"/>
        <v>9.0915699302193452E-7</v>
      </c>
    </row>
    <row r="313" spans="6:8" x14ac:dyDescent="0.3">
      <c r="F313">
        <v>310</v>
      </c>
      <c r="G313">
        <v>60</v>
      </c>
      <c r="H313">
        <f t="shared" si="4"/>
        <v>8.576952764357872E-7</v>
      </c>
    </row>
    <row r="314" spans="6:8" x14ac:dyDescent="0.3">
      <c r="F314">
        <v>311</v>
      </c>
      <c r="G314">
        <v>60</v>
      </c>
      <c r="H314">
        <f t="shared" si="4"/>
        <v>8.0914648720357281E-7</v>
      </c>
    </row>
    <row r="315" spans="6:8" x14ac:dyDescent="0.3">
      <c r="F315">
        <v>312</v>
      </c>
      <c r="G315">
        <v>60</v>
      </c>
      <c r="H315">
        <f t="shared" si="4"/>
        <v>7.6334574264488025E-7</v>
      </c>
    </row>
    <row r="316" spans="6:8" x14ac:dyDescent="0.3">
      <c r="F316">
        <v>313</v>
      </c>
      <c r="G316">
        <v>60</v>
      </c>
      <c r="H316">
        <f t="shared" si="4"/>
        <v>7.2013749306120771E-7</v>
      </c>
    </row>
    <row r="317" spans="6:8" x14ac:dyDescent="0.3">
      <c r="F317">
        <v>314</v>
      </c>
      <c r="G317">
        <v>60</v>
      </c>
      <c r="H317">
        <f t="shared" si="4"/>
        <v>6.7937499345396946E-7</v>
      </c>
    </row>
    <row r="318" spans="6:8" x14ac:dyDescent="0.3">
      <c r="F318">
        <v>315</v>
      </c>
      <c r="G318">
        <v>60</v>
      </c>
      <c r="H318">
        <f t="shared" si="4"/>
        <v>6.4091980514525411E-7</v>
      </c>
    </row>
    <row r="319" spans="6:8" x14ac:dyDescent="0.3">
      <c r="F319">
        <v>316</v>
      </c>
      <c r="G319">
        <v>60</v>
      </c>
      <c r="H319">
        <f t="shared" si="4"/>
        <v>6.0464132560873037E-7</v>
      </c>
    </row>
    <row r="320" spans="6:8" x14ac:dyDescent="0.3">
      <c r="F320">
        <v>317</v>
      </c>
      <c r="G320">
        <v>60</v>
      </c>
      <c r="H320">
        <f t="shared" si="4"/>
        <v>5.7041634491389632E-7</v>
      </c>
    </row>
    <row r="321" spans="6:8" x14ac:dyDescent="0.3">
      <c r="F321">
        <v>318</v>
      </c>
      <c r="G321">
        <v>60</v>
      </c>
      <c r="H321">
        <f t="shared" si="4"/>
        <v>5.3812862727726073E-7</v>
      </c>
    </row>
    <row r="322" spans="6:8" x14ac:dyDescent="0.3">
      <c r="F322">
        <v>319</v>
      </c>
      <c r="G322">
        <v>60</v>
      </c>
      <c r="H322">
        <f t="shared" si="4"/>
        <v>5.0766851629930244E-7</v>
      </c>
    </row>
    <row r="323" spans="6:8" x14ac:dyDescent="0.3">
      <c r="F323">
        <v>320</v>
      </c>
      <c r="G323">
        <v>60</v>
      </c>
      <c r="H323">
        <f t="shared" si="4"/>
        <v>4.7893256254651195E-7</v>
      </c>
    </row>
    <row r="324" spans="6:8" x14ac:dyDescent="0.3">
      <c r="F324">
        <v>321</v>
      </c>
      <c r="G324">
        <v>60</v>
      </c>
      <c r="H324">
        <f t="shared" si="4"/>
        <v>4.5182317221369048E-7</v>
      </c>
    </row>
    <row r="325" spans="6:8" x14ac:dyDescent="0.3">
      <c r="F325">
        <v>322</v>
      </c>
      <c r="G325">
        <v>60</v>
      </c>
      <c r="H325">
        <f t="shared" si="4"/>
        <v>4.2624827567329287E-7</v>
      </c>
    </row>
    <row r="326" spans="6:8" x14ac:dyDescent="0.3">
      <c r="F326">
        <v>323</v>
      </c>
      <c r="G326">
        <v>60</v>
      </c>
      <c r="H326">
        <f t="shared" si="4"/>
        <v>4.0212101478612533E-7</v>
      </c>
    </row>
    <row r="327" spans="6:8" x14ac:dyDescent="0.3">
      <c r="F327">
        <v>324</v>
      </c>
      <c r="G327">
        <v>60</v>
      </c>
      <c r="H327">
        <f t="shared" ref="H327:H390" si="5">G327/((1+$C$4)^F327)</f>
        <v>3.7935944791143893E-7</v>
      </c>
    </row>
    <row r="328" spans="6:8" x14ac:dyDescent="0.3">
      <c r="F328">
        <v>325</v>
      </c>
      <c r="G328">
        <v>60</v>
      </c>
      <c r="H328">
        <f t="shared" si="5"/>
        <v>3.5788627161456498E-7</v>
      </c>
    </row>
    <row r="329" spans="6:8" x14ac:dyDescent="0.3">
      <c r="F329">
        <v>326</v>
      </c>
      <c r="G329">
        <v>60</v>
      </c>
      <c r="H329">
        <f t="shared" si="5"/>
        <v>3.3762855812694811E-7</v>
      </c>
    </row>
    <row r="330" spans="6:8" x14ac:dyDescent="0.3">
      <c r="F330">
        <v>327</v>
      </c>
      <c r="G330">
        <v>60</v>
      </c>
      <c r="H330">
        <f t="shared" si="5"/>
        <v>3.1851750766693207E-7</v>
      </c>
    </row>
    <row r="331" spans="6:8" x14ac:dyDescent="0.3">
      <c r="F331">
        <v>328</v>
      </c>
      <c r="G331">
        <v>60</v>
      </c>
      <c r="H331">
        <f t="shared" si="5"/>
        <v>3.004882147801247E-7</v>
      </c>
    </row>
    <row r="332" spans="6:8" x14ac:dyDescent="0.3">
      <c r="F332">
        <v>329</v>
      </c>
      <c r="G332">
        <v>60</v>
      </c>
      <c r="H332">
        <f t="shared" si="5"/>
        <v>2.8347944790577802E-7</v>
      </c>
    </row>
    <row r="333" spans="6:8" x14ac:dyDescent="0.3">
      <c r="F333">
        <v>330</v>
      </c>
      <c r="G333">
        <v>60</v>
      </c>
      <c r="H333">
        <f t="shared" si="5"/>
        <v>2.6743344142054529E-7</v>
      </c>
    </row>
    <row r="334" spans="6:8" x14ac:dyDescent="0.3">
      <c r="F334">
        <v>331</v>
      </c>
      <c r="G334">
        <v>60</v>
      </c>
      <c r="H334">
        <f t="shared" si="5"/>
        <v>2.5229569945334455E-7</v>
      </c>
    </row>
    <row r="335" spans="6:8" x14ac:dyDescent="0.3">
      <c r="F335">
        <v>332</v>
      </c>
      <c r="G335">
        <v>60</v>
      </c>
      <c r="H335">
        <f t="shared" si="5"/>
        <v>2.3801481080504201E-7</v>
      </c>
    </row>
    <row r="336" spans="6:8" x14ac:dyDescent="0.3">
      <c r="F336">
        <v>333</v>
      </c>
      <c r="G336">
        <v>60</v>
      </c>
      <c r="H336">
        <f t="shared" si="5"/>
        <v>2.2454227434437923E-7</v>
      </c>
    </row>
    <row r="337" spans="6:8" x14ac:dyDescent="0.3">
      <c r="F337">
        <v>334</v>
      </c>
      <c r="G337">
        <v>60</v>
      </c>
      <c r="H337">
        <f t="shared" si="5"/>
        <v>2.1183233428715024E-7</v>
      </c>
    </row>
    <row r="338" spans="6:8" x14ac:dyDescent="0.3">
      <c r="F338">
        <v>335</v>
      </c>
      <c r="G338">
        <v>60</v>
      </c>
      <c r="H338">
        <f t="shared" si="5"/>
        <v>1.9984182479919826E-7</v>
      </c>
    </row>
    <row r="339" spans="6:8" x14ac:dyDescent="0.3">
      <c r="F339">
        <v>336</v>
      </c>
      <c r="G339">
        <v>60</v>
      </c>
      <c r="H339">
        <f t="shared" si="5"/>
        <v>1.8853002339547011E-7</v>
      </c>
    </row>
    <row r="340" spans="6:8" x14ac:dyDescent="0.3">
      <c r="F340">
        <v>337</v>
      </c>
      <c r="G340">
        <v>60</v>
      </c>
      <c r="H340">
        <f t="shared" si="5"/>
        <v>1.7785851263723592E-7</v>
      </c>
    </row>
    <row r="341" spans="6:8" x14ac:dyDescent="0.3">
      <c r="F341">
        <v>338</v>
      </c>
      <c r="G341">
        <v>60</v>
      </c>
      <c r="H341">
        <f t="shared" si="5"/>
        <v>1.6779104965776975E-7</v>
      </c>
    </row>
    <row r="342" spans="6:8" x14ac:dyDescent="0.3">
      <c r="F342">
        <v>339</v>
      </c>
      <c r="G342">
        <v>60</v>
      </c>
      <c r="H342">
        <f t="shared" si="5"/>
        <v>1.5829344307336768E-7</v>
      </c>
    </row>
    <row r="343" spans="6:8" x14ac:dyDescent="0.3">
      <c r="F343">
        <v>340</v>
      </c>
      <c r="G343">
        <v>60</v>
      </c>
      <c r="H343">
        <f t="shared" si="5"/>
        <v>1.4933343686166761E-7</v>
      </c>
    </row>
    <row r="344" spans="6:8" x14ac:dyDescent="0.3">
      <c r="F344">
        <v>341</v>
      </c>
      <c r="G344">
        <v>60</v>
      </c>
      <c r="H344">
        <f t="shared" si="5"/>
        <v>1.4088060081289395E-7</v>
      </c>
    </row>
    <row r="345" spans="6:8" x14ac:dyDescent="0.3">
      <c r="F345">
        <v>342</v>
      </c>
      <c r="G345">
        <v>60</v>
      </c>
      <c r="H345">
        <f t="shared" si="5"/>
        <v>1.3290622718197541E-7</v>
      </c>
    </row>
    <row r="346" spans="6:8" x14ac:dyDescent="0.3">
      <c r="F346">
        <v>343</v>
      </c>
      <c r="G346">
        <v>60</v>
      </c>
      <c r="H346">
        <f t="shared" si="5"/>
        <v>1.2538323319054284E-7</v>
      </c>
    </row>
    <row r="347" spans="6:8" x14ac:dyDescent="0.3">
      <c r="F347">
        <v>344</v>
      </c>
      <c r="G347">
        <v>60</v>
      </c>
      <c r="H347">
        <f t="shared" si="5"/>
        <v>1.1828606904768192E-7</v>
      </c>
    </row>
    <row r="348" spans="6:8" x14ac:dyDescent="0.3">
      <c r="F348">
        <v>345</v>
      </c>
      <c r="G348">
        <v>60</v>
      </c>
      <c r="H348">
        <f t="shared" si="5"/>
        <v>1.1159063117705844E-7</v>
      </c>
    </row>
    <row r="349" spans="6:8" x14ac:dyDescent="0.3">
      <c r="F349">
        <v>346</v>
      </c>
      <c r="G349">
        <v>60</v>
      </c>
      <c r="H349">
        <f t="shared" si="5"/>
        <v>1.0527418035571548E-7</v>
      </c>
    </row>
    <row r="350" spans="6:8" x14ac:dyDescent="0.3">
      <c r="F350">
        <v>347</v>
      </c>
      <c r="G350">
        <v>60</v>
      </c>
      <c r="H350">
        <f t="shared" si="5"/>
        <v>9.9315264486524043E-8</v>
      </c>
    </row>
    <row r="351" spans="6:8" x14ac:dyDescent="0.3">
      <c r="F351">
        <v>348</v>
      </c>
      <c r="G351">
        <v>60</v>
      </c>
      <c r="H351">
        <f t="shared" si="5"/>
        <v>9.3693645742003801E-8</v>
      </c>
    </row>
    <row r="352" spans="6:8" x14ac:dyDescent="0.3">
      <c r="F352">
        <v>349</v>
      </c>
      <c r="G352">
        <v>60</v>
      </c>
      <c r="H352">
        <f t="shared" si="5"/>
        <v>8.8390231832079061E-8</v>
      </c>
    </row>
    <row r="353" spans="6:8" x14ac:dyDescent="0.3">
      <c r="F353">
        <v>350</v>
      </c>
      <c r="G353">
        <v>60</v>
      </c>
      <c r="H353">
        <f t="shared" si="5"/>
        <v>8.3387011162338713E-8</v>
      </c>
    </row>
    <row r="354" spans="6:8" x14ac:dyDescent="0.3">
      <c r="F354">
        <v>351</v>
      </c>
      <c r="G354">
        <v>60</v>
      </c>
      <c r="H354">
        <f t="shared" si="5"/>
        <v>7.8666991662583681E-8</v>
      </c>
    </row>
    <row r="355" spans="6:8" x14ac:dyDescent="0.3">
      <c r="F355">
        <v>352</v>
      </c>
      <c r="G355">
        <v>60</v>
      </c>
      <c r="H355">
        <f t="shared" si="5"/>
        <v>7.4214143077909145E-8</v>
      </c>
    </row>
    <row r="356" spans="6:8" x14ac:dyDescent="0.3">
      <c r="F356">
        <v>353</v>
      </c>
      <c r="G356">
        <v>60</v>
      </c>
      <c r="H356">
        <f t="shared" si="5"/>
        <v>7.0013342526329389E-8</v>
      </c>
    </row>
    <row r="357" spans="6:8" x14ac:dyDescent="0.3">
      <c r="F357">
        <v>354</v>
      </c>
      <c r="G357">
        <v>60</v>
      </c>
      <c r="H357">
        <f t="shared" si="5"/>
        <v>6.6050323138046577E-8</v>
      </c>
    </row>
    <row r="358" spans="6:8" x14ac:dyDescent="0.3">
      <c r="F358">
        <v>355</v>
      </c>
      <c r="G358">
        <v>60</v>
      </c>
      <c r="H358">
        <f t="shared" si="5"/>
        <v>6.2311625601930728E-8</v>
      </c>
    </row>
    <row r="359" spans="6:8" x14ac:dyDescent="0.3">
      <c r="F359">
        <v>356</v>
      </c>
      <c r="G359">
        <v>60</v>
      </c>
      <c r="H359">
        <f t="shared" si="5"/>
        <v>5.8784552454651627E-8</v>
      </c>
    </row>
    <row r="360" spans="6:8" x14ac:dyDescent="0.3">
      <c r="F360">
        <v>357</v>
      </c>
      <c r="G360">
        <v>60</v>
      </c>
      <c r="H360">
        <f t="shared" si="5"/>
        <v>5.5457124957218525E-8</v>
      </c>
    </row>
    <row r="361" spans="6:8" x14ac:dyDescent="0.3">
      <c r="F361">
        <v>358</v>
      </c>
      <c r="G361">
        <v>60</v>
      </c>
      <c r="H361">
        <f t="shared" si="5"/>
        <v>5.2318042412470296E-8</v>
      </c>
    </row>
    <row r="362" spans="6:8" x14ac:dyDescent="0.3">
      <c r="F362">
        <v>359</v>
      </c>
      <c r="G362">
        <v>60</v>
      </c>
      <c r="H362">
        <f t="shared" si="5"/>
        <v>4.9356643785349327E-8</v>
      </c>
    </row>
    <row r="363" spans="6:8" x14ac:dyDescent="0.3">
      <c r="F363">
        <v>360</v>
      </c>
      <c r="G363">
        <v>60</v>
      </c>
      <c r="H363">
        <f t="shared" si="5"/>
        <v>4.6562871495612583E-8</v>
      </c>
    </row>
    <row r="364" spans="6:8" x14ac:dyDescent="0.3">
      <c r="F364">
        <v>361</v>
      </c>
      <c r="G364">
        <v>60</v>
      </c>
      <c r="H364">
        <f t="shared" si="5"/>
        <v>4.3927237260011864E-8</v>
      </c>
    </row>
    <row r="365" spans="6:8" x14ac:dyDescent="0.3">
      <c r="F365">
        <v>362</v>
      </c>
      <c r="G365">
        <v>60</v>
      </c>
      <c r="H365">
        <f t="shared" si="5"/>
        <v>4.1440789867935718E-8</v>
      </c>
    </row>
    <row r="366" spans="6:8" x14ac:dyDescent="0.3">
      <c r="F366">
        <v>363</v>
      </c>
      <c r="G366">
        <v>60</v>
      </c>
      <c r="H366">
        <f t="shared" si="5"/>
        <v>3.9095084781071428E-8</v>
      </c>
    </row>
    <row r="367" spans="6:8" x14ac:dyDescent="0.3">
      <c r="F367">
        <v>364</v>
      </c>
      <c r="G367">
        <v>60</v>
      </c>
      <c r="H367">
        <f t="shared" si="5"/>
        <v>3.6882155453840967E-8</v>
      </c>
    </row>
    <row r="368" spans="6:8" x14ac:dyDescent="0.3">
      <c r="F368">
        <v>365</v>
      </c>
      <c r="G368">
        <v>60</v>
      </c>
      <c r="H368">
        <f t="shared" si="5"/>
        <v>3.4794486277208456E-8</v>
      </c>
    </row>
    <row r="369" spans="6:8" x14ac:dyDescent="0.3">
      <c r="F369">
        <v>366</v>
      </c>
      <c r="G369">
        <v>60</v>
      </c>
      <c r="H369">
        <f t="shared" si="5"/>
        <v>3.2824987053970236E-8</v>
      </c>
    </row>
    <row r="370" spans="6:8" x14ac:dyDescent="0.3">
      <c r="F370">
        <v>367</v>
      </c>
      <c r="G370">
        <v>60</v>
      </c>
      <c r="H370">
        <f t="shared" si="5"/>
        <v>3.0966968918839846E-8</v>
      </c>
    </row>
    <row r="371" spans="6:8" x14ac:dyDescent="0.3">
      <c r="F371">
        <v>368</v>
      </c>
      <c r="G371">
        <v>60</v>
      </c>
      <c r="H371">
        <f t="shared" si="5"/>
        <v>2.9214121621547031E-8</v>
      </c>
    </row>
    <row r="372" spans="6:8" x14ac:dyDescent="0.3">
      <c r="F372">
        <v>369</v>
      </c>
      <c r="G372">
        <v>60</v>
      </c>
      <c r="H372">
        <f t="shared" si="5"/>
        <v>2.7560492095799077E-8</v>
      </c>
    </row>
    <row r="373" spans="6:8" x14ac:dyDescent="0.3">
      <c r="F373">
        <v>370</v>
      </c>
      <c r="G373">
        <v>60</v>
      </c>
      <c r="H373">
        <f t="shared" si="5"/>
        <v>2.6000464241319889E-8</v>
      </c>
    </row>
    <row r="374" spans="6:8" x14ac:dyDescent="0.3">
      <c r="F374">
        <v>371</v>
      </c>
      <c r="G374">
        <v>60</v>
      </c>
      <c r="H374">
        <f t="shared" si="5"/>
        <v>2.4528739850301777E-8</v>
      </c>
    </row>
    <row r="375" spans="6:8" x14ac:dyDescent="0.3">
      <c r="F375">
        <v>372</v>
      </c>
      <c r="G375">
        <v>60</v>
      </c>
      <c r="H375">
        <f t="shared" si="5"/>
        <v>2.3140320613492243E-8</v>
      </c>
    </row>
    <row r="376" spans="6:8" x14ac:dyDescent="0.3">
      <c r="F376">
        <v>373</v>
      </c>
      <c r="G376">
        <v>60</v>
      </c>
      <c r="H376">
        <f t="shared" si="5"/>
        <v>2.1830491144803997E-8</v>
      </c>
    </row>
    <row r="377" spans="6:8" x14ac:dyDescent="0.3">
      <c r="F377">
        <v>374</v>
      </c>
      <c r="G377">
        <v>60</v>
      </c>
      <c r="H377">
        <f t="shared" si="5"/>
        <v>2.0594802966796223E-8</v>
      </c>
    </row>
    <row r="378" spans="6:8" x14ac:dyDescent="0.3">
      <c r="F378">
        <v>375</v>
      </c>
      <c r="G378">
        <v>60</v>
      </c>
      <c r="H378">
        <f t="shared" si="5"/>
        <v>1.9429059402637949E-8</v>
      </c>
    </row>
    <row r="379" spans="6:8" x14ac:dyDescent="0.3">
      <c r="F379">
        <v>376</v>
      </c>
      <c r="G379">
        <v>60</v>
      </c>
      <c r="H379">
        <f t="shared" si="5"/>
        <v>1.8329301323243348E-8</v>
      </c>
    </row>
    <row r="380" spans="6:8" x14ac:dyDescent="0.3">
      <c r="F380">
        <v>377</v>
      </c>
      <c r="G380">
        <v>60</v>
      </c>
      <c r="H380">
        <f t="shared" si="5"/>
        <v>1.7291793701172968E-8</v>
      </c>
    </row>
    <row r="381" spans="6:8" x14ac:dyDescent="0.3">
      <c r="F381">
        <v>378</v>
      </c>
      <c r="G381">
        <v>60</v>
      </c>
      <c r="H381">
        <f t="shared" si="5"/>
        <v>1.6313012925634877E-8</v>
      </c>
    </row>
    <row r="382" spans="6:8" x14ac:dyDescent="0.3">
      <c r="F382">
        <v>379</v>
      </c>
      <c r="G382">
        <v>60</v>
      </c>
      <c r="H382">
        <f t="shared" si="5"/>
        <v>1.5389634835504597E-8</v>
      </c>
    </row>
    <row r="383" spans="6:8" x14ac:dyDescent="0.3">
      <c r="F383">
        <v>380</v>
      </c>
      <c r="G383">
        <v>60</v>
      </c>
      <c r="H383">
        <f t="shared" si="5"/>
        <v>1.451852342972132E-8</v>
      </c>
    </row>
    <row r="384" spans="6:8" x14ac:dyDescent="0.3">
      <c r="F384">
        <v>381</v>
      </c>
      <c r="G384">
        <v>60</v>
      </c>
      <c r="H384">
        <f t="shared" si="5"/>
        <v>1.369672021671822E-8</v>
      </c>
    </row>
    <row r="385" spans="6:8" x14ac:dyDescent="0.3">
      <c r="F385">
        <v>382</v>
      </c>
      <c r="G385">
        <v>60</v>
      </c>
      <c r="H385">
        <f t="shared" si="5"/>
        <v>1.2921434166715306E-8</v>
      </c>
    </row>
    <row r="386" spans="6:8" x14ac:dyDescent="0.3">
      <c r="F386">
        <v>383</v>
      </c>
      <c r="G386">
        <v>60</v>
      </c>
      <c r="H386">
        <f t="shared" si="5"/>
        <v>1.2190032232750285E-8</v>
      </c>
    </row>
    <row r="387" spans="6:8" x14ac:dyDescent="0.3">
      <c r="F387">
        <v>384</v>
      </c>
      <c r="G387">
        <v>60</v>
      </c>
      <c r="H387">
        <f t="shared" si="5"/>
        <v>1.1500030408254988E-8</v>
      </c>
    </row>
    <row r="388" spans="6:8" x14ac:dyDescent="0.3">
      <c r="F388">
        <v>385</v>
      </c>
      <c r="G388">
        <v>60</v>
      </c>
      <c r="H388">
        <f t="shared" si="5"/>
        <v>1.0849085290806591E-8</v>
      </c>
    </row>
    <row r="389" spans="6:8" x14ac:dyDescent="0.3">
      <c r="F389">
        <v>386</v>
      </c>
      <c r="G389">
        <v>60</v>
      </c>
      <c r="H389">
        <f t="shared" si="5"/>
        <v>1.0234986123402444E-8</v>
      </c>
    </row>
    <row r="390" spans="6:8" x14ac:dyDescent="0.3">
      <c r="F390">
        <v>387</v>
      </c>
      <c r="G390">
        <v>60</v>
      </c>
      <c r="H390">
        <f t="shared" si="5"/>
        <v>9.6556472862287189E-9</v>
      </c>
    </row>
    <row r="391" spans="6:8" x14ac:dyDescent="0.3">
      <c r="F391">
        <v>388</v>
      </c>
      <c r="G391">
        <v>60</v>
      </c>
      <c r="H391">
        <f t="shared" ref="H391:H454" si="6">G391/((1+$C$4)^F391)</f>
        <v>9.1091012134233214E-9</v>
      </c>
    </row>
    <row r="392" spans="6:8" x14ac:dyDescent="0.3">
      <c r="F392">
        <v>389</v>
      </c>
      <c r="G392">
        <v>60</v>
      </c>
      <c r="H392">
        <f t="shared" si="6"/>
        <v>8.5934917107767183E-9</v>
      </c>
    </row>
    <row r="393" spans="6:8" x14ac:dyDescent="0.3">
      <c r="F393">
        <v>390</v>
      </c>
      <c r="G393">
        <v>60</v>
      </c>
      <c r="H393">
        <f t="shared" si="6"/>
        <v>8.1070676516761478E-9</v>
      </c>
    </row>
    <row r="394" spans="6:8" x14ac:dyDescent="0.3">
      <c r="F394">
        <v>391</v>
      </c>
      <c r="G394">
        <v>60</v>
      </c>
      <c r="H394">
        <f t="shared" si="6"/>
        <v>7.6481770298831572E-9</v>
      </c>
    </row>
    <row r="395" spans="6:8" x14ac:dyDescent="0.3">
      <c r="F395">
        <v>392</v>
      </c>
      <c r="G395">
        <v>60</v>
      </c>
      <c r="H395">
        <f t="shared" si="6"/>
        <v>7.2152613489463764E-9</v>
      </c>
    </row>
    <row r="396" spans="6:8" x14ac:dyDescent="0.3">
      <c r="F396">
        <v>393</v>
      </c>
      <c r="G396">
        <v>60</v>
      </c>
      <c r="H396">
        <f t="shared" si="6"/>
        <v>6.8068503291946941E-9</v>
      </c>
    </row>
    <row r="397" spans="6:8" x14ac:dyDescent="0.3">
      <c r="F397">
        <v>394</v>
      </c>
      <c r="G397">
        <v>60</v>
      </c>
      <c r="H397">
        <f t="shared" si="6"/>
        <v>6.4215569143346162E-9</v>
      </c>
    </row>
    <row r="398" spans="6:8" x14ac:dyDescent="0.3">
      <c r="F398">
        <v>395</v>
      </c>
      <c r="G398">
        <v>60</v>
      </c>
      <c r="H398">
        <f t="shared" si="6"/>
        <v>6.0580725606930336E-9</v>
      </c>
    </row>
    <row r="399" spans="6:8" x14ac:dyDescent="0.3">
      <c r="F399">
        <v>396</v>
      </c>
      <c r="G399">
        <v>60</v>
      </c>
      <c r="H399">
        <f t="shared" si="6"/>
        <v>5.7151627931066358E-9</v>
      </c>
    </row>
    <row r="400" spans="6:8" x14ac:dyDescent="0.3">
      <c r="F400">
        <v>397</v>
      </c>
      <c r="G400">
        <v>60</v>
      </c>
      <c r="H400">
        <f t="shared" si="6"/>
        <v>5.3916630123647501E-9</v>
      </c>
    </row>
    <row r="401" spans="6:8" x14ac:dyDescent="0.3">
      <c r="F401">
        <v>398</v>
      </c>
      <c r="G401">
        <v>60</v>
      </c>
      <c r="H401">
        <f t="shared" si="6"/>
        <v>5.0864745399667449E-9</v>
      </c>
    </row>
    <row r="402" spans="6:8" x14ac:dyDescent="0.3">
      <c r="F402">
        <v>399</v>
      </c>
      <c r="G402">
        <v>60</v>
      </c>
      <c r="H402">
        <f t="shared" si="6"/>
        <v>4.7985608867610788E-9</v>
      </c>
    </row>
    <row r="403" spans="6:8" x14ac:dyDescent="0.3">
      <c r="F403">
        <v>400</v>
      </c>
      <c r="G403">
        <v>60</v>
      </c>
      <c r="H403">
        <f t="shared" si="6"/>
        <v>4.5269442327934722E-9</v>
      </c>
    </row>
    <row r="404" spans="6:8" x14ac:dyDescent="0.3">
      <c r="F404">
        <v>401</v>
      </c>
      <c r="G404">
        <v>60</v>
      </c>
      <c r="H404">
        <f t="shared" si="6"/>
        <v>4.270702106408935E-9</v>
      </c>
    </row>
    <row r="405" spans="6:8" x14ac:dyDescent="0.3">
      <c r="F405">
        <v>402</v>
      </c>
      <c r="G405">
        <v>60</v>
      </c>
      <c r="H405">
        <f t="shared" si="6"/>
        <v>4.0289642513291843E-9</v>
      </c>
    </row>
    <row r="406" spans="6:8" x14ac:dyDescent="0.3">
      <c r="F406">
        <v>403</v>
      </c>
      <c r="G406">
        <v>60</v>
      </c>
      <c r="H406">
        <f t="shared" si="6"/>
        <v>3.8009096710652674E-9</v>
      </c>
    </row>
    <row r="407" spans="6:8" x14ac:dyDescent="0.3">
      <c r="F407">
        <v>404</v>
      </c>
      <c r="G407">
        <v>60</v>
      </c>
      <c r="H407">
        <f t="shared" si="6"/>
        <v>3.5857638406276109E-9</v>
      </c>
    </row>
    <row r="408" spans="6:8" x14ac:dyDescent="0.3">
      <c r="F408">
        <v>405</v>
      </c>
      <c r="G408">
        <v>60</v>
      </c>
      <c r="H408">
        <f t="shared" si="6"/>
        <v>3.3827960760637836E-9</v>
      </c>
    </row>
    <row r="409" spans="6:8" x14ac:dyDescent="0.3">
      <c r="F409">
        <v>406</v>
      </c>
      <c r="G409">
        <v>60</v>
      </c>
      <c r="H409">
        <f t="shared" si="6"/>
        <v>3.1913170528903614E-9</v>
      </c>
    </row>
    <row r="410" spans="6:8" x14ac:dyDescent="0.3">
      <c r="F410">
        <v>407</v>
      </c>
      <c r="G410">
        <v>60</v>
      </c>
      <c r="H410">
        <f t="shared" si="6"/>
        <v>3.0106764649909065E-9</v>
      </c>
    </row>
    <row r="411" spans="6:8" x14ac:dyDescent="0.3">
      <c r="F411">
        <v>408</v>
      </c>
      <c r="G411">
        <v>60</v>
      </c>
      <c r="H411">
        <f t="shared" si="6"/>
        <v>2.8402608160291573E-9</v>
      </c>
    </row>
    <row r="412" spans="6:8" x14ac:dyDescent="0.3">
      <c r="F412">
        <v>409</v>
      </c>
      <c r="G412">
        <v>60</v>
      </c>
      <c r="H412">
        <f t="shared" si="6"/>
        <v>2.6794913358765638E-9</v>
      </c>
    </row>
    <row r="413" spans="6:8" x14ac:dyDescent="0.3">
      <c r="F413">
        <v>410</v>
      </c>
      <c r="G413">
        <v>60</v>
      </c>
      <c r="H413">
        <f t="shared" si="6"/>
        <v>2.5278220149778903E-9</v>
      </c>
    </row>
    <row r="414" spans="6:8" x14ac:dyDescent="0.3">
      <c r="F414">
        <v>411</v>
      </c>
      <c r="G414">
        <v>60</v>
      </c>
      <c r="H414">
        <f t="shared" si="6"/>
        <v>2.3847377499791413E-9</v>
      </c>
    </row>
    <row r="415" spans="6:8" x14ac:dyDescent="0.3">
      <c r="F415">
        <v>412</v>
      </c>
      <c r="G415">
        <v>60</v>
      </c>
      <c r="H415">
        <f t="shared" si="6"/>
        <v>2.2497525943199443E-9</v>
      </c>
    </row>
    <row r="416" spans="6:8" x14ac:dyDescent="0.3">
      <c r="F416">
        <v>413</v>
      </c>
      <c r="G416">
        <v>60</v>
      </c>
      <c r="H416">
        <f t="shared" si="6"/>
        <v>2.1224081078490041E-9</v>
      </c>
    </row>
    <row r="417" spans="6:8" x14ac:dyDescent="0.3">
      <c r="F417">
        <v>414</v>
      </c>
      <c r="G417">
        <v>60</v>
      </c>
      <c r="H417">
        <f t="shared" si="6"/>
        <v>2.0022717998575509E-9</v>
      </c>
    </row>
    <row r="418" spans="6:8" x14ac:dyDescent="0.3">
      <c r="F418">
        <v>415</v>
      </c>
      <c r="G418">
        <v>60</v>
      </c>
      <c r="H418">
        <f t="shared" si="6"/>
        <v>1.8889356602429723E-9</v>
      </c>
    </row>
    <row r="419" spans="6:8" x14ac:dyDescent="0.3">
      <c r="F419">
        <v>416</v>
      </c>
      <c r="G419">
        <v>60</v>
      </c>
      <c r="H419">
        <f t="shared" si="6"/>
        <v>1.7820147738141251E-9</v>
      </c>
    </row>
    <row r="420" spans="6:8" x14ac:dyDescent="0.3">
      <c r="F420">
        <v>417</v>
      </c>
      <c r="G420">
        <v>60</v>
      </c>
      <c r="H420">
        <f t="shared" si="6"/>
        <v>1.6811460130321932E-9</v>
      </c>
    </row>
    <row r="421" spans="6:8" x14ac:dyDescent="0.3">
      <c r="F421">
        <v>418</v>
      </c>
      <c r="G421">
        <v>60</v>
      </c>
      <c r="H421">
        <f t="shared" si="6"/>
        <v>1.5859868047473523E-9</v>
      </c>
    </row>
    <row r="422" spans="6:8" x14ac:dyDescent="0.3">
      <c r="F422">
        <v>419</v>
      </c>
      <c r="G422">
        <v>60</v>
      </c>
      <c r="H422">
        <f t="shared" si="6"/>
        <v>1.4962139667427847E-9</v>
      </c>
    </row>
    <row r="423" spans="6:8" x14ac:dyDescent="0.3">
      <c r="F423">
        <v>420</v>
      </c>
      <c r="G423">
        <v>60</v>
      </c>
      <c r="H423">
        <f t="shared" si="6"/>
        <v>1.4115226101347026E-9</v>
      </c>
    </row>
    <row r="424" spans="6:8" x14ac:dyDescent="0.3">
      <c r="F424">
        <v>421</v>
      </c>
      <c r="G424">
        <v>60</v>
      </c>
      <c r="H424">
        <f t="shared" si="6"/>
        <v>1.3316251039006628E-9</v>
      </c>
    </row>
    <row r="425" spans="6:8" x14ac:dyDescent="0.3">
      <c r="F425">
        <v>422</v>
      </c>
      <c r="G425">
        <v>60</v>
      </c>
      <c r="H425">
        <f t="shared" si="6"/>
        <v>1.2562500980194929E-9</v>
      </c>
    </row>
    <row r="426" spans="6:8" x14ac:dyDescent="0.3">
      <c r="F426">
        <v>423</v>
      </c>
      <c r="G426">
        <v>60</v>
      </c>
      <c r="H426">
        <f t="shared" si="6"/>
        <v>1.1851416019051818E-9</v>
      </c>
    </row>
    <row r="427" spans="6:8" x14ac:dyDescent="0.3">
      <c r="F427">
        <v>424</v>
      </c>
      <c r="G427">
        <v>60</v>
      </c>
      <c r="H427">
        <f t="shared" si="6"/>
        <v>1.1180581150048888E-9</v>
      </c>
    </row>
    <row r="428" spans="6:8" x14ac:dyDescent="0.3">
      <c r="F428">
        <v>425</v>
      </c>
      <c r="G428">
        <v>60</v>
      </c>
      <c r="H428">
        <f t="shared" si="6"/>
        <v>1.0547718066083856E-9</v>
      </c>
    </row>
    <row r="429" spans="6:8" x14ac:dyDescent="0.3">
      <c r="F429">
        <v>426</v>
      </c>
      <c r="G429">
        <v>60</v>
      </c>
      <c r="H429">
        <f t="shared" si="6"/>
        <v>9.9506774208338261E-10</v>
      </c>
    </row>
    <row r="430" spans="6:8" x14ac:dyDescent="0.3">
      <c r="F430">
        <v>427</v>
      </c>
      <c r="G430">
        <v>60</v>
      </c>
      <c r="H430">
        <f t="shared" si="6"/>
        <v>9.3874315290885133E-10</v>
      </c>
    </row>
    <row r="431" spans="6:8" x14ac:dyDescent="0.3">
      <c r="F431">
        <v>428</v>
      </c>
      <c r="G431">
        <v>60</v>
      </c>
      <c r="H431">
        <f t="shared" si="6"/>
        <v>8.8560674802721829E-10</v>
      </c>
    </row>
    <row r="432" spans="6:8" x14ac:dyDescent="0.3">
      <c r="F432">
        <v>429</v>
      </c>
      <c r="G432">
        <v>60</v>
      </c>
      <c r="H432">
        <f t="shared" si="6"/>
        <v>8.3547806417662107E-10</v>
      </c>
    </row>
    <row r="433" spans="6:8" x14ac:dyDescent="0.3">
      <c r="F433">
        <v>430</v>
      </c>
      <c r="G433">
        <v>60</v>
      </c>
      <c r="H433">
        <f t="shared" si="6"/>
        <v>7.8818685299681216E-10</v>
      </c>
    </row>
    <row r="434" spans="6:8" x14ac:dyDescent="0.3">
      <c r="F434">
        <v>431</v>
      </c>
      <c r="G434">
        <v>60</v>
      </c>
      <c r="H434">
        <f t="shared" si="6"/>
        <v>7.4357250282718103E-10</v>
      </c>
    </row>
    <row r="435" spans="6:8" x14ac:dyDescent="0.3">
      <c r="F435">
        <v>432</v>
      </c>
      <c r="G435">
        <v>60</v>
      </c>
      <c r="H435">
        <f t="shared" si="6"/>
        <v>7.0148349323318998E-10</v>
      </c>
    </row>
    <row r="436" spans="6:8" x14ac:dyDescent="0.3">
      <c r="F436">
        <v>433</v>
      </c>
      <c r="G436">
        <v>60</v>
      </c>
      <c r="H436">
        <f t="shared" si="6"/>
        <v>6.6177688040866964E-10</v>
      </c>
    </row>
    <row r="437" spans="6:8" x14ac:dyDescent="0.3">
      <c r="F437">
        <v>434</v>
      </c>
      <c r="G437">
        <v>60</v>
      </c>
      <c r="H437">
        <f t="shared" si="6"/>
        <v>6.2431781170629218E-10</v>
      </c>
    </row>
    <row r="438" spans="6:8" x14ac:dyDescent="0.3">
      <c r="F438">
        <v>435</v>
      </c>
      <c r="G438">
        <v>60</v>
      </c>
      <c r="H438">
        <f t="shared" si="6"/>
        <v>5.8897906764744536E-10</v>
      </c>
    </row>
    <row r="439" spans="6:8" x14ac:dyDescent="0.3">
      <c r="F439">
        <v>436</v>
      </c>
      <c r="G439">
        <v>60</v>
      </c>
      <c r="H439">
        <f t="shared" si="6"/>
        <v>5.5564062985608057E-10</v>
      </c>
    </row>
    <row r="440" spans="6:8" x14ac:dyDescent="0.3">
      <c r="F440">
        <v>437</v>
      </c>
      <c r="G440">
        <v>60</v>
      </c>
      <c r="H440">
        <f t="shared" si="6"/>
        <v>5.2418927344913241E-10</v>
      </c>
    </row>
    <row r="441" spans="6:8" x14ac:dyDescent="0.3">
      <c r="F441">
        <v>438</v>
      </c>
      <c r="G441">
        <v>60</v>
      </c>
      <c r="H441">
        <f t="shared" si="6"/>
        <v>4.9451818249918159E-10</v>
      </c>
    </row>
    <row r="442" spans="6:8" x14ac:dyDescent="0.3">
      <c r="F442">
        <v>439</v>
      </c>
      <c r="G442">
        <v>60</v>
      </c>
      <c r="H442">
        <f t="shared" si="6"/>
        <v>4.6652658726337877E-10</v>
      </c>
    </row>
    <row r="443" spans="6:8" x14ac:dyDescent="0.3">
      <c r="F443">
        <v>440</v>
      </c>
      <c r="G443">
        <v>60</v>
      </c>
      <c r="H443">
        <f t="shared" si="6"/>
        <v>4.4011942194658379E-10</v>
      </c>
    </row>
    <row r="444" spans="6:8" x14ac:dyDescent="0.3">
      <c r="F444">
        <v>441</v>
      </c>
      <c r="G444">
        <v>60</v>
      </c>
      <c r="H444">
        <f t="shared" si="6"/>
        <v>4.1520700183639977E-10</v>
      </c>
    </row>
    <row r="445" spans="6:8" x14ac:dyDescent="0.3">
      <c r="F445">
        <v>442</v>
      </c>
      <c r="G445">
        <v>60</v>
      </c>
      <c r="H445">
        <f t="shared" si="6"/>
        <v>3.9170471871358472E-10</v>
      </c>
    </row>
    <row r="446" spans="6:8" x14ac:dyDescent="0.3">
      <c r="F446">
        <v>443</v>
      </c>
      <c r="G446">
        <v>60</v>
      </c>
      <c r="H446">
        <f t="shared" si="6"/>
        <v>3.6953275350338174E-10</v>
      </c>
    </row>
    <row r="447" spans="6:8" x14ac:dyDescent="0.3">
      <c r="F447">
        <v>444</v>
      </c>
      <c r="G447">
        <v>60</v>
      </c>
      <c r="H447">
        <f t="shared" si="6"/>
        <v>3.4861580519186957E-10</v>
      </c>
    </row>
    <row r="448" spans="6:8" x14ac:dyDescent="0.3">
      <c r="F448">
        <v>445</v>
      </c>
      <c r="G448">
        <v>60</v>
      </c>
      <c r="H448">
        <f t="shared" si="6"/>
        <v>3.2888283508666932E-10</v>
      </c>
    </row>
    <row r="449" spans="6:8" x14ac:dyDescent="0.3">
      <c r="F449">
        <v>446</v>
      </c>
      <c r="G449">
        <v>60</v>
      </c>
      <c r="H449">
        <f t="shared" si="6"/>
        <v>3.1026682555346166E-10</v>
      </c>
    </row>
    <row r="450" spans="6:8" x14ac:dyDescent="0.3">
      <c r="F450">
        <v>447</v>
      </c>
      <c r="G450">
        <v>60</v>
      </c>
      <c r="H450">
        <f t="shared" si="6"/>
        <v>2.9270455240892596E-10</v>
      </c>
    </row>
    <row r="451" spans="6:8" x14ac:dyDescent="0.3">
      <c r="F451">
        <v>448</v>
      </c>
      <c r="G451">
        <v>60</v>
      </c>
      <c r="H451">
        <f t="shared" si="6"/>
        <v>2.7613637019710013E-10</v>
      </c>
    </row>
    <row r="452" spans="6:8" x14ac:dyDescent="0.3">
      <c r="F452">
        <v>449</v>
      </c>
      <c r="G452">
        <v>60</v>
      </c>
      <c r="H452">
        <f t="shared" si="6"/>
        <v>2.6050600961990572E-10</v>
      </c>
    </row>
    <row r="453" spans="6:8" x14ac:dyDescent="0.3">
      <c r="F453">
        <v>450</v>
      </c>
      <c r="G453">
        <v>60</v>
      </c>
      <c r="H453">
        <f t="shared" si="6"/>
        <v>2.4576038643387328E-10</v>
      </c>
    </row>
    <row r="454" spans="6:8" x14ac:dyDescent="0.3">
      <c r="F454">
        <v>451</v>
      </c>
      <c r="G454">
        <v>60</v>
      </c>
      <c r="H454">
        <f t="shared" si="6"/>
        <v>2.3184942116403142E-10</v>
      </c>
    </row>
    <row r="455" spans="6:8" x14ac:dyDescent="0.3">
      <c r="F455">
        <v>452</v>
      </c>
      <c r="G455">
        <v>60</v>
      </c>
      <c r="H455">
        <f t="shared" ref="H455:H518" si="7">G455/((1+$C$4)^F455)</f>
        <v>2.1872586902267112E-10</v>
      </c>
    </row>
    <row r="456" spans="6:8" x14ac:dyDescent="0.3">
      <c r="F456">
        <v>453</v>
      </c>
      <c r="G456">
        <v>60</v>
      </c>
      <c r="H456">
        <f t="shared" si="7"/>
        <v>2.0634515945535013E-10</v>
      </c>
    </row>
    <row r="457" spans="6:8" x14ac:dyDescent="0.3">
      <c r="F457">
        <v>454</v>
      </c>
      <c r="G457">
        <v>60</v>
      </c>
      <c r="H457">
        <f t="shared" si="7"/>
        <v>1.9466524476919818E-10</v>
      </c>
    </row>
    <row r="458" spans="6:8" x14ac:dyDescent="0.3">
      <c r="F458">
        <v>455</v>
      </c>
      <c r="G458">
        <v>60</v>
      </c>
      <c r="H458">
        <f t="shared" si="7"/>
        <v>1.8364645732943222E-10</v>
      </c>
    </row>
    <row r="459" spans="6:8" x14ac:dyDescent="0.3">
      <c r="F459">
        <v>456</v>
      </c>
      <c r="G459">
        <v>60</v>
      </c>
      <c r="H459">
        <f t="shared" si="7"/>
        <v>1.7325137483908703E-10</v>
      </c>
    </row>
    <row r="460" spans="6:8" x14ac:dyDescent="0.3">
      <c r="F460">
        <v>457</v>
      </c>
      <c r="G460">
        <v>60</v>
      </c>
      <c r="H460">
        <f t="shared" si="7"/>
        <v>1.6344469324442173E-10</v>
      </c>
    </row>
    <row r="461" spans="6:8" x14ac:dyDescent="0.3">
      <c r="F461">
        <v>458</v>
      </c>
      <c r="G461">
        <v>60</v>
      </c>
      <c r="H461">
        <f t="shared" si="7"/>
        <v>1.5419310683436011E-10</v>
      </c>
    </row>
    <row r="462" spans="6:8" x14ac:dyDescent="0.3">
      <c r="F462">
        <v>459</v>
      </c>
      <c r="G462">
        <v>60</v>
      </c>
      <c r="H462">
        <f t="shared" si="7"/>
        <v>1.4546519512675482E-10</v>
      </c>
    </row>
    <row r="463" spans="6:8" x14ac:dyDescent="0.3">
      <c r="F463">
        <v>460</v>
      </c>
      <c r="G463">
        <v>60</v>
      </c>
      <c r="H463">
        <f t="shared" si="7"/>
        <v>1.3723131615731583E-10</v>
      </c>
    </row>
    <row r="464" spans="6:8" x14ac:dyDescent="0.3">
      <c r="F464">
        <v>461</v>
      </c>
      <c r="G464">
        <v>60</v>
      </c>
      <c r="H464">
        <f t="shared" si="7"/>
        <v>1.2946350580878852E-10</v>
      </c>
    </row>
    <row r="465" spans="6:8" x14ac:dyDescent="0.3">
      <c r="F465">
        <v>462</v>
      </c>
      <c r="G465">
        <v>60</v>
      </c>
      <c r="H465">
        <f t="shared" si="7"/>
        <v>1.2213538283847973E-10</v>
      </c>
    </row>
    <row r="466" spans="6:8" x14ac:dyDescent="0.3">
      <c r="F466">
        <v>463</v>
      </c>
      <c r="G466">
        <v>60</v>
      </c>
      <c r="H466">
        <f t="shared" si="7"/>
        <v>1.1522205928158462E-10</v>
      </c>
    </row>
    <row r="467" spans="6:8" x14ac:dyDescent="0.3">
      <c r="F467">
        <v>464</v>
      </c>
      <c r="G467">
        <v>60</v>
      </c>
      <c r="H467">
        <f t="shared" si="7"/>
        <v>1.0870005592602326E-10</v>
      </c>
    </row>
    <row r="468" spans="6:8" x14ac:dyDescent="0.3">
      <c r="F468">
        <v>465</v>
      </c>
      <c r="G468">
        <v>60</v>
      </c>
      <c r="H468">
        <f t="shared" si="7"/>
        <v>1.0254722257172003E-10</v>
      </c>
    </row>
    <row r="469" spans="6:8" x14ac:dyDescent="0.3">
      <c r="F469">
        <v>466</v>
      </c>
      <c r="G469">
        <v>60</v>
      </c>
      <c r="H469">
        <f t="shared" si="7"/>
        <v>9.6742662803509475E-11</v>
      </c>
    </row>
    <row r="470" spans="6:8" x14ac:dyDescent="0.3">
      <c r="F470">
        <v>467</v>
      </c>
      <c r="G470">
        <v>60</v>
      </c>
      <c r="H470">
        <f t="shared" si="7"/>
        <v>9.1266663022178746E-11</v>
      </c>
    </row>
    <row r="471" spans="6:8" x14ac:dyDescent="0.3">
      <c r="F471">
        <v>468</v>
      </c>
      <c r="G471">
        <v>60</v>
      </c>
      <c r="H471">
        <f t="shared" si="7"/>
        <v>8.6100625492621466E-11</v>
      </c>
    </row>
    <row r="472" spans="6:8" x14ac:dyDescent="0.3">
      <c r="F472">
        <v>469</v>
      </c>
      <c r="G472">
        <v>60</v>
      </c>
      <c r="H472">
        <f t="shared" si="7"/>
        <v>8.1227005181718342E-11</v>
      </c>
    </row>
    <row r="473" spans="6:8" x14ac:dyDescent="0.3">
      <c r="F473">
        <v>470</v>
      </c>
      <c r="G473">
        <v>60</v>
      </c>
      <c r="H473">
        <f t="shared" si="7"/>
        <v>7.6629250171432385E-11</v>
      </c>
    </row>
    <row r="474" spans="6:8" x14ac:dyDescent="0.3">
      <c r="F474">
        <v>471</v>
      </c>
      <c r="G474">
        <v>60</v>
      </c>
      <c r="H474">
        <f t="shared" si="7"/>
        <v>7.229174544474752E-11</v>
      </c>
    </row>
    <row r="475" spans="6:8" x14ac:dyDescent="0.3">
      <c r="F475">
        <v>472</v>
      </c>
      <c r="G475">
        <v>60</v>
      </c>
      <c r="H475">
        <f t="shared" si="7"/>
        <v>6.8199759853535418E-11</v>
      </c>
    </row>
    <row r="476" spans="6:8" x14ac:dyDescent="0.3">
      <c r="F476">
        <v>473</v>
      </c>
      <c r="G476">
        <v>60</v>
      </c>
      <c r="H476">
        <f t="shared" si="7"/>
        <v>6.4339396088240947E-11</v>
      </c>
    </row>
    <row r="477" spans="6:8" x14ac:dyDescent="0.3">
      <c r="F477">
        <v>474</v>
      </c>
      <c r="G477">
        <v>60</v>
      </c>
      <c r="H477">
        <f t="shared" si="7"/>
        <v>6.0697543479472597E-11</v>
      </c>
    </row>
    <row r="478" spans="6:8" x14ac:dyDescent="0.3">
      <c r="F478">
        <v>475</v>
      </c>
      <c r="G478">
        <v>60</v>
      </c>
      <c r="H478">
        <f t="shared" si="7"/>
        <v>5.726183347120055E-11</v>
      </c>
    </row>
    <row r="479" spans="6:8" x14ac:dyDescent="0.3">
      <c r="F479">
        <v>476</v>
      </c>
      <c r="G479">
        <v>60</v>
      </c>
      <c r="H479">
        <f t="shared" si="7"/>
        <v>5.4020597614340133E-11</v>
      </c>
    </row>
    <row r="480" spans="6:8" x14ac:dyDescent="0.3">
      <c r="F480">
        <v>477</v>
      </c>
      <c r="G480">
        <v>60</v>
      </c>
      <c r="H480">
        <f t="shared" si="7"/>
        <v>5.0962827938056737E-11</v>
      </c>
    </row>
    <row r="481" spans="6:8" x14ac:dyDescent="0.3">
      <c r="F481">
        <v>478</v>
      </c>
      <c r="G481">
        <v>60</v>
      </c>
      <c r="H481">
        <f t="shared" si="7"/>
        <v>4.8078139564204459E-11</v>
      </c>
    </row>
    <row r="482" spans="6:8" x14ac:dyDescent="0.3">
      <c r="F482">
        <v>479</v>
      </c>
      <c r="G482">
        <v>60</v>
      </c>
      <c r="H482">
        <f t="shared" si="7"/>
        <v>4.5356735437928727E-11</v>
      </c>
    </row>
    <row r="483" spans="6:8" x14ac:dyDescent="0.3">
      <c r="F483">
        <v>480</v>
      </c>
      <c r="G483">
        <v>60</v>
      </c>
      <c r="H483">
        <f t="shared" si="7"/>
        <v>4.278937305464975E-11</v>
      </c>
    </row>
    <row r="484" spans="6:8" x14ac:dyDescent="0.3">
      <c r="F484">
        <v>481</v>
      </c>
      <c r="G484">
        <v>60</v>
      </c>
      <c r="H484">
        <f t="shared" si="7"/>
        <v>4.0367333070424293E-11</v>
      </c>
    </row>
    <row r="485" spans="6:8" x14ac:dyDescent="0.3">
      <c r="F485">
        <v>482</v>
      </c>
      <c r="G485">
        <v>60</v>
      </c>
      <c r="H485">
        <f t="shared" si="7"/>
        <v>3.8082389689079522E-11</v>
      </c>
    </row>
    <row r="486" spans="6:8" x14ac:dyDescent="0.3">
      <c r="F486">
        <v>483</v>
      </c>
      <c r="G486">
        <v>60</v>
      </c>
      <c r="H486">
        <f t="shared" si="7"/>
        <v>3.5926782725546717E-11</v>
      </c>
    </row>
    <row r="487" spans="6:8" x14ac:dyDescent="0.3">
      <c r="F487">
        <v>484</v>
      </c>
      <c r="G487">
        <v>60</v>
      </c>
      <c r="H487">
        <f t="shared" si="7"/>
        <v>3.3893191250515764E-11</v>
      </c>
    </row>
    <row r="488" spans="6:8" x14ac:dyDescent="0.3">
      <c r="F488">
        <v>485</v>
      </c>
      <c r="G488">
        <v>60</v>
      </c>
      <c r="H488">
        <f t="shared" si="7"/>
        <v>3.1974708726901666E-11</v>
      </c>
    </row>
    <row r="489" spans="6:8" x14ac:dyDescent="0.3">
      <c r="F489">
        <v>486</v>
      </c>
      <c r="G489">
        <v>60</v>
      </c>
      <c r="H489">
        <f t="shared" si="7"/>
        <v>3.0164819553680806E-11</v>
      </c>
    </row>
    <row r="490" spans="6:8" x14ac:dyDescent="0.3">
      <c r="F490">
        <v>487</v>
      </c>
      <c r="G490">
        <v>60</v>
      </c>
      <c r="H490">
        <f t="shared" si="7"/>
        <v>2.8457376937434723E-11</v>
      </c>
    </row>
    <row r="491" spans="6:8" x14ac:dyDescent="0.3">
      <c r="F491">
        <v>488</v>
      </c>
      <c r="G491">
        <v>60</v>
      </c>
      <c r="H491">
        <f t="shared" si="7"/>
        <v>2.6846582016447857E-11</v>
      </c>
    </row>
    <row r="492" spans="6:8" x14ac:dyDescent="0.3">
      <c r="F492">
        <v>489</v>
      </c>
      <c r="G492">
        <v>60</v>
      </c>
      <c r="H492">
        <f t="shared" si="7"/>
        <v>2.532696416646024E-11</v>
      </c>
    </row>
    <row r="493" spans="6:8" x14ac:dyDescent="0.3">
      <c r="F493">
        <v>490</v>
      </c>
      <c r="G493">
        <v>60</v>
      </c>
      <c r="H493">
        <f t="shared" si="7"/>
        <v>2.3893362421188907E-11</v>
      </c>
    </row>
    <row r="494" spans="6:8" x14ac:dyDescent="0.3">
      <c r="F494">
        <v>491</v>
      </c>
      <c r="G494">
        <v>60</v>
      </c>
      <c r="H494">
        <f t="shared" si="7"/>
        <v>2.2540907944517831E-11</v>
      </c>
    </row>
    <row r="495" spans="6:8" x14ac:dyDescent="0.3">
      <c r="F495">
        <v>492</v>
      </c>
      <c r="G495">
        <v>60</v>
      </c>
      <c r="H495">
        <f t="shared" si="7"/>
        <v>2.1265007494828139E-11</v>
      </c>
    </row>
    <row r="496" spans="6:8" x14ac:dyDescent="0.3">
      <c r="F496">
        <v>493</v>
      </c>
      <c r="G496">
        <v>60</v>
      </c>
      <c r="H496">
        <f t="shared" si="7"/>
        <v>2.0061327825309566E-11</v>
      </c>
    </row>
    <row r="497" spans="6:8" x14ac:dyDescent="0.3">
      <c r="F497">
        <v>494</v>
      </c>
      <c r="G497">
        <v>60</v>
      </c>
      <c r="H497">
        <f t="shared" si="7"/>
        <v>1.8925780967273175E-11</v>
      </c>
    </row>
    <row r="498" spans="6:8" x14ac:dyDescent="0.3">
      <c r="F498">
        <v>495</v>
      </c>
      <c r="G498">
        <v>60</v>
      </c>
      <c r="H498">
        <f t="shared" si="7"/>
        <v>1.7854510346484123E-11</v>
      </c>
    </row>
    <row r="499" spans="6:8" x14ac:dyDescent="0.3">
      <c r="F499">
        <v>496</v>
      </c>
      <c r="G499">
        <v>60</v>
      </c>
      <c r="H499">
        <f t="shared" si="7"/>
        <v>1.6843877685362386E-11</v>
      </c>
    </row>
    <row r="500" spans="6:8" x14ac:dyDescent="0.3">
      <c r="F500">
        <v>497</v>
      </c>
      <c r="G500">
        <v>60</v>
      </c>
      <c r="H500">
        <f t="shared" si="7"/>
        <v>1.5890450646568286E-11</v>
      </c>
    </row>
    <row r="501" spans="6:8" x14ac:dyDescent="0.3">
      <c r="F501">
        <v>498</v>
      </c>
      <c r="G501">
        <v>60</v>
      </c>
      <c r="H501">
        <f t="shared" si="7"/>
        <v>1.4990991176007815E-11</v>
      </c>
    </row>
    <row r="502" spans="6:8" x14ac:dyDescent="0.3">
      <c r="F502">
        <v>499</v>
      </c>
      <c r="G502">
        <v>60</v>
      </c>
      <c r="H502">
        <f t="shared" si="7"/>
        <v>1.4142444505667753E-11</v>
      </c>
    </row>
    <row r="503" spans="6:8" x14ac:dyDescent="0.3">
      <c r="F503">
        <v>500</v>
      </c>
      <c r="G503">
        <v>60</v>
      </c>
      <c r="H503">
        <f t="shared" si="7"/>
        <v>1.334192877893184E-11</v>
      </c>
    </row>
    <row r="504" spans="6:8" x14ac:dyDescent="0.3">
      <c r="F504">
        <v>501</v>
      </c>
      <c r="G504">
        <v>60</v>
      </c>
      <c r="H504">
        <f t="shared" si="7"/>
        <v>1.2586725263143241E-11</v>
      </c>
    </row>
    <row r="505" spans="6:8" x14ac:dyDescent="0.3">
      <c r="F505">
        <v>502</v>
      </c>
      <c r="G505">
        <v>60</v>
      </c>
      <c r="H505">
        <f t="shared" si="7"/>
        <v>1.187426911617287E-11</v>
      </c>
    </row>
    <row r="506" spans="6:8" x14ac:dyDescent="0.3">
      <c r="F506">
        <v>503</v>
      </c>
      <c r="G506">
        <v>60</v>
      </c>
      <c r="H506">
        <f t="shared" si="7"/>
        <v>1.1202140675634782E-11</v>
      </c>
    </row>
    <row r="507" spans="6:8" x14ac:dyDescent="0.3">
      <c r="F507">
        <v>504</v>
      </c>
      <c r="G507">
        <v>60</v>
      </c>
      <c r="H507">
        <f t="shared" si="7"/>
        <v>1.056805724116489E-11</v>
      </c>
    </row>
    <row r="508" spans="6:8" x14ac:dyDescent="0.3">
      <c r="F508">
        <v>505</v>
      </c>
      <c r="G508">
        <v>60</v>
      </c>
      <c r="H508">
        <f t="shared" si="7"/>
        <v>9.9698653218536694E-12</v>
      </c>
    </row>
    <row r="509" spans="6:8" x14ac:dyDescent="0.3">
      <c r="F509">
        <v>506</v>
      </c>
      <c r="G509">
        <v>60</v>
      </c>
      <c r="H509">
        <f t="shared" si="7"/>
        <v>9.4055333225034612E-12</v>
      </c>
    </row>
    <row r="510" spans="6:8" x14ac:dyDescent="0.3">
      <c r="F510">
        <v>507</v>
      </c>
      <c r="G510">
        <v>60</v>
      </c>
      <c r="H510">
        <f t="shared" si="7"/>
        <v>8.873144643871188E-12</v>
      </c>
    </row>
    <row r="511" spans="6:8" x14ac:dyDescent="0.3">
      <c r="F511">
        <v>508</v>
      </c>
      <c r="G511">
        <v>60</v>
      </c>
      <c r="H511">
        <f t="shared" si="7"/>
        <v>8.3708911734633868E-12</v>
      </c>
    </row>
    <row r="512" spans="6:8" x14ac:dyDescent="0.3">
      <c r="F512">
        <v>509</v>
      </c>
      <c r="G512">
        <v>60</v>
      </c>
      <c r="H512">
        <f t="shared" si="7"/>
        <v>7.8970671447767761E-12</v>
      </c>
    </row>
    <row r="513" spans="6:8" x14ac:dyDescent="0.3">
      <c r="F513">
        <v>510</v>
      </c>
      <c r="G513">
        <v>60</v>
      </c>
      <c r="H513">
        <f t="shared" si="7"/>
        <v>7.4500633441290357E-12</v>
      </c>
    </row>
    <row r="514" spans="6:8" x14ac:dyDescent="0.3">
      <c r="F514">
        <v>511</v>
      </c>
      <c r="G514">
        <v>60</v>
      </c>
      <c r="H514">
        <f t="shared" si="7"/>
        <v>7.0283616454047474E-12</v>
      </c>
    </row>
    <row r="515" spans="6:8" x14ac:dyDescent="0.3">
      <c r="F515">
        <v>512</v>
      </c>
      <c r="G515">
        <v>60</v>
      </c>
      <c r="H515">
        <f t="shared" si="7"/>
        <v>6.6305298541554245E-12</v>
      </c>
    </row>
    <row r="516" spans="6:8" x14ac:dyDescent="0.3">
      <c r="F516">
        <v>513</v>
      </c>
      <c r="G516">
        <v>60</v>
      </c>
      <c r="H516">
        <f t="shared" si="7"/>
        <v>6.2552168435428539E-12</v>
      </c>
    </row>
    <row r="517" spans="6:8" x14ac:dyDescent="0.3">
      <c r="F517">
        <v>514</v>
      </c>
      <c r="G517">
        <v>60</v>
      </c>
      <c r="H517">
        <f t="shared" si="7"/>
        <v>5.9011479656064649E-12</v>
      </c>
    </row>
    <row r="518" spans="6:8" x14ac:dyDescent="0.3">
      <c r="F518">
        <v>515</v>
      </c>
      <c r="G518">
        <v>60</v>
      </c>
      <c r="H518">
        <f t="shared" si="7"/>
        <v>5.5671207222702493E-12</v>
      </c>
    </row>
    <row r="519" spans="6:8" x14ac:dyDescent="0.3">
      <c r="F519">
        <v>516</v>
      </c>
      <c r="G519">
        <v>60</v>
      </c>
      <c r="H519">
        <f t="shared" ref="H519:H525" si="8">G519/((1+$C$4)^F519)</f>
        <v>5.2520006813870277E-12</v>
      </c>
    </row>
    <row r="520" spans="6:8" x14ac:dyDescent="0.3">
      <c r="F520">
        <v>517</v>
      </c>
      <c r="G520">
        <v>60</v>
      </c>
      <c r="H520">
        <f t="shared" si="8"/>
        <v>4.954717623950025E-12</v>
      </c>
    </row>
    <row r="521" spans="6:8" x14ac:dyDescent="0.3">
      <c r="F521">
        <v>518</v>
      </c>
      <c r="G521">
        <v>60</v>
      </c>
      <c r="H521">
        <f t="shared" si="8"/>
        <v>4.6742619093868163E-12</v>
      </c>
    </row>
    <row r="522" spans="6:8" x14ac:dyDescent="0.3">
      <c r="F522">
        <v>519</v>
      </c>
      <c r="G522">
        <v>60</v>
      </c>
      <c r="H522">
        <f t="shared" si="8"/>
        <v>4.4096810465913358E-12</v>
      </c>
    </row>
    <row r="523" spans="6:8" x14ac:dyDescent="0.3">
      <c r="F523">
        <v>520</v>
      </c>
      <c r="G523">
        <v>60</v>
      </c>
      <c r="H523">
        <f t="shared" si="8"/>
        <v>4.1600764590484299E-12</v>
      </c>
    </row>
    <row r="524" spans="6:8" x14ac:dyDescent="0.3">
      <c r="F524">
        <v>521</v>
      </c>
      <c r="G524">
        <v>60</v>
      </c>
      <c r="H524">
        <f t="shared" si="8"/>
        <v>3.9246004330645569E-12</v>
      </c>
    </row>
    <row r="525" spans="6:8" x14ac:dyDescent="0.3">
      <c r="F525">
        <v>522</v>
      </c>
      <c r="G525">
        <v>60</v>
      </c>
      <c r="H525">
        <f t="shared" si="8"/>
        <v>3.7024532387401478E-12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AEF6-9805-45F1-AFD4-66C3F493437A}">
  <dimension ref="A1:E20"/>
  <sheetViews>
    <sheetView workbookViewId="0">
      <selection activeCell="B14" sqref="B14"/>
    </sheetView>
  </sheetViews>
  <sheetFormatPr defaultRowHeight="14.4" x14ac:dyDescent="0.3"/>
  <cols>
    <col min="1" max="1" width="8.33203125" bestFit="1" customWidth="1"/>
  </cols>
  <sheetData>
    <row r="1" spans="1:5" x14ac:dyDescent="0.3">
      <c r="A1" t="s">
        <v>28</v>
      </c>
      <c r="B1" t="s">
        <v>18</v>
      </c>
      <c r="C1" t="s">
        <v>19</v>
      </c>
      <c r="D1" t="s">
        <v>33</v>
      </c>
    </row>
    <row r="2" spans="1:5" x14ac:dyDescent="0.3">
      <c r="A2" t="s">
        <v>29</v>
      </c>
      <c r="B2">
        <v>40</v>
      </c>
      <c r="C2">
        <v>27</v>
      </c>
      <c r="D2">
        <f>B2-C2</f>
        <v>13</v>
      </c>
    </row>
    <row r="3" spans="1:5" x14ac:dyDescent="0.3">
      <c r="A3" t="s">
        <v>30</v>
      </c>
      <c r="B3">
        <v>45</v>
      </c>
      <c r="C3">
        <v>31</v>
      </c>
      <c r="D3">
        <f t="shared" ref="D3:D5" si="0">B3-C3</f>
        <v>14</v>
      </c>
    </row>
    <row r="4" spans="1:5" x14ac:dyDescent="0.3">
      <c r="A4" t="s">
        <v>31</v>
      </c>
      <c r="B4">
        <v>60</v>
      </c>
      <c r="C4">
        <v>44</v>
      </c>
      <c r="D4">
        <f t="shared" si="0"/>
        <v>16</v>
      </c>
    </row>
    <row r="5" spans="1:5" x14ac:dyDescent="0.3">
      <c r="A5" t="s">
        <v>32</v>
      </c>
      <c r="B5">
        <v>8</v>
      </c>
      <c r="C5">
        <v>6</v>
      </c>
      <c r="D5">
        <f t="shared" si="0"/>
        <v>2</v>
      </c>
    </row>
    <row r="8" spans="1:5" x14ac:dyDescent="0.3">
      <c r="A8" t="s">
        <v>34</v>
      </c>
      <c r="B8" t="s">
        <v>35</v>
      </c>
      <c r="C8" t="s">
        <v>37</v>
      </c>
      <c r="D8" t="s">
        <v>38</v>
      </c>
      <c r="E8" t="s">
        <v>36</v>
      </c>
    </row>
    <row r="9" spans="1:5" x14ac:dyDescent="0.3">
      <c r="A9" t="s">
        <v>39</v>
      </c>
      <c r="B9">
        <v>10</v>
      </c>
      <c r="C9">
        <v>24</v>
      </c>
      <c r="D9">
        <v>14</v>
      </c>
      <c r="E9">
        <v>6</v>
      </c>
    </row>
    <row r="10" spans="1:5" x14ac:dyDescent="0.3">
      <c r="A10" t="s">
        <v>40</v>
      </c>
      <c r="C10">
        <v>25</v>
      </c>
      <c r="D10">
        <v>15</v>
      </c>
    </row>
    <row r="11" spans="1:5" x14ac:dyDescent="0.3">
      <c r="A11" t="s">
        <v>41</v>
      </c>
      <c r="C11">
        <v>15</v>
      </c>
      <c r="D11">
        <v>25</v>
      </c>
    </row>
    <row r="12" spans="1:5" x14ac:dyDescent="0.3">
      <c r="A12" t="s">
        <v>44</v>
      </c>
      <c r="E12">
        <v>10</v>
      </c>
    </row>
    <row r="13" spans="1:5" x14ac:dyDescent="0.3">
      <c r="A13" t="s">
        <v>43</v>
      </c>
      <c r="B13">
        <v>600</v>
      </c>
      <c r="C13">
        <v>400</v>
      </c>
      <c r="D13">
        <v>400</v>
      </c>
      <c r="E13">
        <v>90</v>
      </c>
    </row>
    <row r="16" spans="1:5" x14ac:dyDescent="0.3">
      <c r="A16" t="s">
        <v>45</v>
      </c>
      <c r="B16">
        <v>504</v>
      </c>
      <c r="C16" t="s">
        <v>46</v>
      </c>
    </row>
    <row r="17" spans="1:3" x14ac:dyDescent="0.3">
      <c r="A17" t="s">
        <v>47</v>
      </c>
      <c r="B17">
        <v>50</v>
      </c>
      <c r="C17" t="s">
        <v>48</v>
      </c>
    </row>
    <row r="18" spans="1:3" x14ac:dyDescent="0.3">
      <c r="A18" t="s">
        <v>49</v>
      </c>
      <c r="B18">
        <v>30</v>
      </c>
      <c r="C18" t="s">
        <v>48</v>
      </c>
    </row>
    <row r="19" spans="1:3" x14ac:dyDescent="0.3">
      <c r="A19" t="s">
        <v>42</v>
      </c>
      <c r="B19">
        <v>20</v>
      </c>
      <c r="C19" t="s">
        <v>48</v>
      </c>
    </row>
    <row r="20" spans="1:3" x14ac:dyDescent="0.3">
      <c r="A20" t="s">
        <v>50</v>
      </c>
      <c r="B20">
        <v>800</v>
      </c>
      <c r="C20" t="s">
        <v>48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7044-BAE8-4DF5-A2DA-5C55998E0483}">
  <dimension ref="A1:G9"/>
  <sheetViews>
    <sheetView tabSelected="1" zoomScale="140" zoomScaleNormal="140" workbookViewId="0">
      <selection activeCell="D17" sqref="D17"/>
    </sheetView>
  </sheetViews>
  <sheetFormatPr defaultRowHeight="14.4" x14ac:dyDescent="0.3"/>
  <cols>
    <col min="1" max="1" width="9.5546875" bestFit="1" customWidth="1"/>
    <col min="6" max="6" width="12.77734375" bestFit="1" customWidth="1"/>
  </cols>
  <sheetData>
    <row r="1" spans="1:7" x14ac:dyDescent="0.3">
      <c r="B1" t="s">
        <v>51</v>
      </c>
      <c r="C1" t="s">
        <v>52</v>
      </c>
      <c r="D1" t="s">
        <v>38</v>
      </c>
      <c r="E1" t="s">
        <v>36</v>
      </c>
      <c r="F1" t="s">
        <v>53</v>
      </c>
      <c r="G1" t="s">
        <v>54</v>
      </c>
    </row>
    <row r="2" spans="1:7" x14ac:dyDescent="0.3">
      <c r="A2" t="s">
        <v>55</v>
      </c>
      <c r="B2">
        <v>366.18556701030934</v>
      </c>
      <c r="C2">
        <v>626.80412371134014</v>
      </c>
      <c r="D2">
        <v>823.91752577319585</v>
      </c>
      <c r="E2">
        <v>0</v>
      </c>
    </row>
    <row r="3" spans="1:7" x14ac:dyDescent="0.3">
      <c r="A3" t="s">
        <v>56</v>
      </c>
      <c r="B3">
        <v>13</v>
      </c>
      <c r="C3">
        <v>14</v>
      </c>
      <c r="D3">
        <v>16</v>
      </c>
      <c r="E3">
        <v>2</v>
      </c>
      <c r="F3" s="5">
        <f>B2*B3+C2*C3+D2*D3+E2*E3</f>
        <v>26718.350515463917</v>
      </c>
    </row>
    <row r="5" spans="1:7" x14ac:dyDescent="0.3">
      <c r="A5" t="s">
        <v>57</v>
      </c>
      <c r="B5">
        <v>10</v>
      </c>
      <c r="C5">
        <v>24</v>
      </c>
      <c r="D5">
        <v>14</v>
      </c>
      <c r="E5">
        <v>6</v>
      </c>
      <c r="F5">
        <f>$B$2*B5+$C$2*C5+$D$2*D5+$E$2*E5</f>
        <v>30240</v>
      </c>
      <c r="G5">
        <f>504*60</f>
        <v>30240</v>
      </c>
    </row>
    <row r="6" spans="1:7" x14ac:dyDescent="0.3">
      <c r="A6" t="s">
        <v>40</v>
      </c>
      <c r="C6">
        <v>25</v>
      </c>
      <c r="D6">
        <v>15</v>
      </c>
      <c r="F6" s="2">
        <f>$B$2*B6+$C$2*C6+$D$2*D6+$E$2*E6</f>
        <v>28028.865979381444</v>
      </c>
      <c r="G6">
        <f>50*1000</f>
        <v>50000</v>
      </c>
    </row>
    <row r="7" spans="1:7" x14ac:dyDescent="0.3">
      <c r="A7" t="s">
        <v>41</v>
      </c>
      <c r="C7">
        <v>15</v>
      </c>
      <c r="D7">
        <v>25</v>
      </c>
      <c r="F7">
        <f>$B$2*B7+$C$2*C7+$D$2*D7+$E$2*E7</f>
        <v>30000</v>
      </c>
      <c r="G7">
        <f>30*1000</f>
        <v>30000</v>
      </c>
    </row>
    <row r="8" spans="1:7" x14ac:dyDescent="0.3">
      <c r="A8" t="s">
        <v>44</v>
      </c>
      <c r="E8">
        <v>10</v>
      </c>
      <c r="F8">
        <f>$B$2*B8+$C$2*C8+$D$2*D8+$E$2*E8</f>
        <v>0</v>
      </c>
      <c r="G8">
        <f>20*1000</f>
        <v>20000</v>
      </c>
    </row>
    <row r="9" spans="1:7" x14ac:dyDescent="0.3">
      <c r="A9" t="s">
        <v>43</v>
      </c>
      <c r="B9">
        <v>600</v>
      </c>
      <c r="C9">
        <v>400</v>
      </c>
      <c r="D9">
        <v>400</v>
      </c>
      <c r="E9">
        <v>90</v>
      </c>
      <c r="F9">
        <f>$B$2*B9+$C$2*C9+$D$2*D9+$E$2*E9</f>
        <v>800000</v>
      </c>
      <c r="G9">
        <f>800*1000</f>
        <v>800000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7365-FCDD-475D-8BD5-A1160197D4C7}">
  <dimension ref="A1:H21"/>
  <sheetViews>
    <sheetView showGridLines="0" topLeftCell="A12" zoomScale="140" zoomScaleNormal="140" workbookViewId="0">
      <selection activeCell="E15" sqref="E15:E21"/>
    </sheetView>
  </sheetViews>
  <sheetFormatPr defaultRowHeight="14.4" x14ac:dyDescent="0.3"/>
  <cols>
    <col min="1" max="1" width="2.33203125" customWidth="1"/>
    <col min="2" max="2" width="28.44140625" bestFit="1" customWidth="1"/>
    <col min="3" max="3" width="16.109375" bestFit="1" customWidth="1"/>
    <col min="4" max="4" width="12" bestFit="1" customWidth="1"/>
    <col min="5" max="5" width="12.6640625" bestFit="1" customWidth="1"/>
    <col min="6" max="6" width="18.21875" bestFit="1" customWidth="1"/>
    <col min="7" max="8" width="12" bestFit="1" customWidth="1"/>
  </cols>
  <sheetData>
    <row r="1" spans="1:8" x14ac:dyDescent="0.3">
      <c r="A1" s="19" t="s">
        <v>58</v>
      </c>
    </row>
    <row r="2" spans="1:8" x14ac:dyDescent="0.3">
      <c r="A2" s="19" t="s">
        <v>59</v>
      </c>
    </row>
    <row r="3" spans="1:8" x14ac:dyDescent="0.3">
      <c r="A3" s="19" t="s">
        <v>60</v>
      </c>
    </row>
    <row r="6" spans="1:8" ht="15" thickBot="1" x14ac:dyDescent="0.35">
      <c r="A6" t="s">
        <v>55</v>
      </c>
    </row>
    <row r="7" spans="1:8" x14ac:dyDescent="0.3">
      <c r="B7" s="22"/>
      <c r="C7" s="22"/>
      <c r="D7" s="22" t="s">
        <v>63</v>
      </c>
      <c r="E7" s="22" t="s">
        <v>65</v>
      </c>
      <c r="F7" s="22" t="s">
        <v>67</v>
      </c>
      <c r="G7" s="22" t="s">
        <v>69</v>
      </c>
      <c r="H7" s="22" t="s">
        <v>69</v>
      </c>
    </row>
    <row r="8" spans="1:8" ht="15" thickBot="1" x14ac:dyDescent="0.35">
      <c r="B8" s="23" t="s">
        <v>61</v>
      </c>
      <c r="C8" s="23" t="s">
        <v>62</v>
      </c>
      <c r="D8" s="23" t="s">
        <v>64</v>
      </c>
      <c r="E8" s="23" t="s">
        <v>66</v>
      </c>
      <c r="F8" s="23" t="s">
        <v>68</v>
      </c>
      <c r="G8" s="23" t="s">
        <v>70</v>
      </c>
      <c r="H8" s="23" t="s">
        <v>71</v>
      </c>
    </row>
    <row r="9" spans="1:8" x14ac:dyDescent="0.3">
      <c r="B9" s="20" t="s">
        <v>77</v>
      </c>
      <c r="C9" s="20" t="s">
        <v>78</v>
      </c>
      <c r="D9" s="20">
        <v>366.18556701030934</v>
      </c>
      <c r="E9" s="20">
        <v>0</v>
      </c>
      <c r="F9" s="20">
        <v>13</v>
      </c>
      <c r="G9" s="20">
        <v>3.5000000000000009</v>
      </c>
      <c r="H9" s="20">
        <v>4.8018018018018029</v>
      </c>
    </row>
    <row r="10" spans="1:8" x14ac:dyDescent="0.3">
      <c r="B10" s="20" t="s">
        <v>79</v>
      </c>
      <c r="C10" s="20" t="s">
        <v>80</v>
      </c>
      <c r="D10" s="20">
        <v>626.80412371134014</v>
      </c>
      <c r="E10" s="20">
        <v>0</v>
      </c>
      <c r="F10" s="20">
        <v>14</v>
      </c>
      <c r="G10" s="20">
        <v>11.999999999999996</v>
      </c>
      <c r="H10" s="20">
        <v>0.78962962962963035</v>
      </c>
    </row>
    <row r="11" spans="1:8" x14ac:dyDescent="0.3">
      <c r="B11" s="20" t="s">
        <v>81</v>
      </c>
      <c r="C11" s="20" t="s">
        <v>82</v>
      </c>
      <c r="D11" s="20">
        <v>823.91752577319585</v>
      </c>
      <c r="E11" s="20">
        <v>0</v>
      </c>
      <c r="F11" s="20">
        <v>16</v>
      </c>
      <c r="G11" s="20">
        <v>1.3160493827160507</v>
      </c>
      <c r="H11" s="20">
        <v>5.0769230769230758</v>
      </c>
    </row>
    <row r="12" spans="1:8" ht="15" thickBot="1" x14ac:dyDescent="0.35">
      <c r="B12" s="21" t="s">
        <v>83</v>
      </c>
      <c r="C12" s="21" t="s">
        <v>84</v>
      </c>
      <c r="D12" s="21">
        <v>0</v>
      </c>
      <c r="E12" s="21">
        <v>-0.27474226804123736</v>
      </c>
      <c r="F12" s="21">
        <v>2</v>
      </c>
      <c r="G12" s="21">
        <v>0.27474226804123736</v>
      </c>
      <c r="H12" s="21">
        <v>1E+30</v>
      </c>
    </row>
    <row r="14" spans="1:8" ht="15" thickBot="1" x14ac:dyDescent="0.35">
      <c r="A14" t="s">
        <v>72</v>
      </c>
    </row>
    <row r="15" spans="1:8" x14ac:dyDescent="0.3">
      <c r="B15" s="22"/>
      <c r="C15" s="22"/>
      <c r="D15" s="22" t="s">
        <v>63</v>
      </c>
      <c r="E15" s="22" t="s">
        <v>73</v>
      </c>
      <c r="F15" s="22" t="s">
        <v>75</v>
      </c>
      <c r="G15" s="22" t="s">
        <v>69</v>
      </c>
      <c r="H15" s="22" t="s">
        <v>69</v>
      </c>
    </row>
    <row r="16" spans="1:8" ht="15" thickBot="1" x14ac:dyDescent="0.35">
      <c r="B16" s="23" t="s">
        <v>61</v>
      </c>
      <c r="C16" s="23" t="s">
        <v>62</v>
      </c>
      <c r="D16" s="23" t="s">
        <v>64</v>
      </c>
      <c r="E16" s="23" t="s">
        <v>74</v>
      </c>
      <c r="F16" s="23" t="s">
        <v>76</v>
      </c>
      <c r="G16" s="23" t="s">
        <v>70</v>
      </c>
      <c r="H16" s="23" t="s">
        <v>71</v>
      </c>
    </row>
    <row r="17" spans="2:8" x14ac:dyDescent="0.3">
      <c r="B17" s="20" t="s">
        <v>85</v>
      </c>
      <c r="C17" s="20" t="s">
        <v>86</v>
      </c>
      <c r="D17" s="20">
        <v>30240</v>
      </c>
      <c r="E17" s="20">
        <v>7.2164948453608269E-2</v>
      </c>
      <c r="F17" s="20">
        <v>30240</v>
      </c>
      <c r="G17" s="20">
        <v>17760</v>
      </c>
      <c r="H17" s="20">
        <v>8106.6666666666652</v>
      </c>
    </row>
    <row r="18" spans="2:8" x14ac:dyDescent="0.3">
      <c r="B18" s="20" t="s">
        <v>87</v>
      </c>
      <c r="C18" s="20" t="s">
        <v>88</v>
      </c>
      <c r="D18" s="20">
        <v>28028.865979381444</v>
      </c>
      <c r="E18" s="20">
        <v>0</v>
      </c>
      <c r="F18" s="20">
        <v>50000</v>
      </c>
      <c r="G18" s="20">
        <v>1E+30</v>
      </c>
      <c r="H18" s="20">
        <v>21971.134020618556</v>
      </c>
    </row>
    <row r="19" spans="2:8" x14ac:dyDescent="0.3">
      <c r="B19" s="20" t="s">
        <v>89</v>
      </c>
      <c r="C19" s="20" t="s">
        <v>90</v>
      </c>
      <c r="D19" s="20">
        <v>30000</v>
      </c>
      <c r="E19" s="20">
        <v>0.27216494845360822</v>
      </c>
      <c r="F19" s="20">
        <v>30000</v>
      </c>
      <c r="G19" s="20">
        <v>17760.000000000004</v>
      </c>
      <c r="H19" s="20">
        <v>15369.230769230768</v>
      </c>
    </row>
    <row r="20" spans="2:8" x14ac:dyDescent="0.3">
      <c r="B20" s="20" t="s">
        <v>91</v>
      </c>
      <c r="C20" s="20" t="s">
        <v>92</v>
      </c>
      <c r="D20" s="20">
        <v>0</v>
      </c>
      <c r="E20" s="20">
        <v>0</v>
      </c>
      <c r="F20" s="20">
        <v>20000</v>
      </c>
      <c r="G20" s="20">
        <v>1E+30</v>
      </c>
      <c r="H20" s="20">
        <v>20000</v>
      </c>
    </row>
    <row r="21" spans="2:8" ht="15" thickBot="1" x14ac:dyDescent="0.35">
      <c r="B21" s="21" t="s">
        <v>93</v>
      </c>
      <c r="C21" s="21" t="s">
        <v>94</v>
      </c>
      <c r="D21" s="21">
        <v>800000</v>
      </c>
      <c r="E21" s="21">
        <v>2.0463917525773197E-2</v>
      </c>
      <c r="F21" s="21">
        <v>800000</v>
      </c>
      <c r="G21" s="21">
        <v>486399.99999999994</v>
      </c>
      <c r="H21" s="21">
        <v>182153.84615384619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PV_FV</vt:lpstr>
      <vt:lpstr>NPV_IRR</vt:lpstr>
      <vt:lpstr>PBP</vt:lpstr>
      <vt:lpstr>AKCIE</vt:lpstr>
      <vt:lpstr>LP1</vt:lpstr>
      <vt:lpstr>LP</vt:lpstr>
      <vt:lpstr>Citlivostní sestava 1</vt:lpstr>
    </vt:vector>
  </TitlesOfParts>
  <Company>MV?O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2022-10-14T08:01:26Z</dcterms:created>
  <dcterms:modified xsi:type="dcterms:W3CDTF">2022-10-14T11:03:34Z</dcterms:modified>
</cp:coreProperties>
</file>