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is.loc\shares\mvso\users\mensikm\Dokumenty\MVSO\Vyuka\MU\MU_II\ZS2022\"/>
    </mc:Choice>
  </mc:AlternateContent>
  <xr:revisionPtr revIDLastSave="0" documentId="8_{6976E029-6718-45F6-96E7-F30437D1775E}" xr6:coauthVersionLast="47" xr6:coauthVersionMax="47" xr10:uidLastSave="{00000000-0000-0000-0000-000000000000}"/>
  <bookViews>
    <workbookView xWindow="-120" yWindow="-120" windowWidth="29040" windowHeight="15840" xr2:uid="{D98AB63E-345C-40B0-85F6-2EBE96633B79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I43" i="1"/>
  <c r="G43" i="1"/>
  <c r="H41" i="1"/>
  <c r="I41" i="1"/>
  <c r="G41" i="1"/>
  <c r="G44" i="1" s="1"/>
  <c r="I42" i="1"/>
  <c r="H42" i="1"/>
  <c r="G42" i="1"/>
  <c r="H39" i="1"/>
  <c r="I39" i="1"/>
  <c r="H38" i="1"/>
  <c r="I38" i="1"/>
  <c r="G39" i="1"/>
  <c r="G38" i="1"/>
  <c r="H37" i="1"/>
  <c r="I37" i="1"/>
  <c r="G37" i="1"/>
  <c r="H36" i="1"/>
  <c r="I36" i="1"/>
  <c r="G36" i="1"/>
  <c r="H34" i="1"/>
  <c r="I34" i="1"/>
  <c r="G34" i="1"/>
  <c r="H33" i="1"/>
  <c r="I33" i="1"/>
  <c r="G33" i="1"/>
  <c r="H32" i="1"/>
  <c r="I32" i="1"/>
  <c r="G32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8" i="1"/>
  <c r="H25" i="1"/>
  <c r="I25" i="1"/>
  <c r="G25" i="1"/>
  <c r="G30" i="1"/>
  <c r="I30" i="1"/>
  <c r="H30" i="1"/>
  <c r="H29" i="1"/>
  <c r="I29" i="1"/>
  <c r="G29" i="1"/>
  <c r="H28" i="1"/>
  <c r="I28" i="1"/>
  <c r="G28" i="1"/>
  <c r="H27" i="1"/>
  <c r="I27" i="1"/>
  <c r="G27" i="1"/>
  <c r="E27" i="1"/>
  <c r="H24" i="1"/>
  <c r="I24" i="1"/>
  <c r="G24" i="1"/>
  <c r="H23" i="1"/>
  <c r="I23" i="1"/>
  <c r="G23" i="1"/>
  <c r="H22" i="1"/>
  <c r="I22" i="1"/>
  <c r="G22" i="1"/>
  <c r="H20" i="1"/>
  <c r="I20" i="1"/>
  <c r="G20" i="1"/>
  <c r="E20" i="1"/>
  <c r="H21" i="1" s="1"/>
  <c r="H14" i="1"/>
  <c r="I14" i="1"/>
  <c r="G14" i="1"/>
  <c r="H13" i="1"/>
  <c r="I13" i="1"/>
  <c r="G13" i="1"/>
  <c r="E14" i="1"/>
  <c r="H15" i="1" s="1"/>
  <c r="E9" i="1"/>
  <c r="I9" i="1" s="1"/>
  <c r="H8" i="1"/>
  <c r="I8" i="1"/>
  <c r="G8" i="1"/>
  <c r="I44" i="1" l="1"/>
  <c r="H44" i="1"/>
  <c r="G15" i="1"/>
  <c r="G16" i="1" s="1"/>
  <c r="I15" i="1"/>
  <c r="I16" i="1" s="1"/>
  <c r="G21" i="1"/>
  <c r="I21" i="1"/>
  <c r="H16" i="1"/>
  <c r="I10" i="1"/>
  <c r="H9" i="1"/>
  <c r="H10" i="1" s="1"/>
  <c r="G9" i="1"/>
  <c r="G10" i="1" s="1"/>
</calcChain>
</file>

<file path=xl/sharedStrings.xml><?xml version="1.0" encoding="utf-8"?>
<sst xmlns="http://schemas.openxmlformats.org/spreadsheetml/2006/main" count="55" uniqueCount="31">
  <si>
    <t>Cj</t>
  </si>
  <si>
    <t>Vj</t>
  </si>
  <si>
    <t>FN</t>
  </si>
  <si>
    <t>Qv</t>
  </si>
  <si>
    <t>Období</t>
  </si>
  <si>
    <t>Qp</t>
  </si>
  <si>
    <t>Účelové čl. N</t>
  </si>
  <si>
    <t>ABSORPTION Costing</t>
  </si>
  <si>
    <t>T</t>
  </si>
  <si>
    <t>N</t>
  </si>
  <si>
    <t>HV</t>
  </si>
  <si>
    <t>Druhové členění N</t>
  </si>
  <si>
    <t>Ks=</t>
  </si>
  <si>
    <t>N druhově</t>
  </si>
  <si>
    <t>ZSZvv</t>
  </si>
  <si>
    <t>VARIABLE Costing</t>
  </si>
  <si>
    <t>FN jako blok</t>
  </si>
  <si>
    <t>VN</t>
  </si>
  <si>
    <t>M</t>
  </si>
  <si>
    <t>Účelové členění N</t>
  </si>
  <si>
    <t>Rozdíl AC - VC</t>
  </si>
  <si>
    <t>Celkem</t>
  </si>
  <si>
    <t>Odpisy</t>
  </si>
  <si>
    <t>CF</t>
  </si>
  <si>
    <t>Přímo</t>
  </si>
  <si>
    <t>Příjmy</t>
  </si>
  <si>
    <t>Výdaje</t>
  </si>
  <si>
    <t>Nepřímo AC</t>
  </si>
  <si>
    <t xml:space="preserve"> + Odpisy</t>
  </si>
  <si>
    <t xml:space="preserve"> -ZSZvv</t>
  </si>
  <si>
    <t>Nepřímo 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</si>
</sst>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6" formatCode="#,##0_ ;\-#,##0\ "/>
    <numFmt numFmtId="168" formatCode="_-* #,##0_-;\-* #,##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6">
    <xf numFmtId="0" fontId="0" fillId="0" borderId="0" xfId="0"/>
    <xf numFmtId="0" fontId="2" fillId="2" borderId="0" xfId="2"/>
    <xf numFmtId="44" fontId="2" fillId="2" borderId="0" xfId="2" applyNumberFormat="1"/>
    <xf numFmtId="168" fontId="2" fillId="2" borderId="0" xfId="2" applyNumberFormat="1"/>
    <xf numFmtId="166" fontId="2" fillId="2" borderId="0" xfId="2" applyNumberFormat="1"/>
    <xf numFmtId="44" fontId="0" fillId="0" borderId="0" xfId="0" applyNumberFormat="1"/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168" fontId="0" fillId="0" borderId="1" xfId="0" applyNumberFormat="1" applyBorder="1"/>
    <xf numFmtId="0" fontId="3" fillId="0" borderId="1" xfId="0" applyFont="1" applyBorder="1"/>
    <xf numFmtId="44" fontId="3" fillId="0" borderId="1" xfId="0" applyNumberFormat="1" applyFont="1" applyBorder="1"/>
    <xf numFmtId="0" fontId="3" fillId="0" borderId="0" xfId="0" applyFont="1" applyBorder="1"/>
    <xf numFmtId="44" fontId="3" fillId="0" borderId="0" xfId="0" applyNumberFormat="1" applyFont="1" applyBorder="1"/>
    <xf numFmtId="0" fontId="0" fillId="0" borderId="2" xfId="0" applyFill="1" applyBorder="1"/>
    <xf numFmtId="44" fontId="2" fillId="2" borderId="0" xfId="1" applyFont="1" applyFill="1"/>
  </cellXfs>
  <cellStyles count="3">
    <cellStyle name="Měna" xfId="1" builtinId="4"/>
    <cellStyle name="Normální" xfId="0" builtinId="0"/>
    <cellStyle name="Správně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List1!$F$10</c:f>
              <c:strCache>
                <c:ptCount val="1"/>
                <c:pt idx="0">
                  <c:v>HV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List1!$G$10:$I$10</c:f>
              <c:numCache>
                <c:formatCode>_("Kč"* #,##0.00_);_("Kč"* \(#,##0.00\);_("Kč"* "-"??_);_(@_)</c:formatCode>
                <c:ptCount val="3"/>
                <c:pt idx="0">
                  <c:v>99999.999999999534</c:v>
                </c:pt>
                <c:pt idx="1">
                  <c:v>85714.285714285448</c:v>
                </c:pt>
                <c:pt idx="2">
                  <c:v>114285.71428571362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5-4B6F-9584-A5124959B3FC}"/>
            </c:ext>
          </c:extLst>
        </c:ser>
        <c:ser>
          <c:idx val="1"/>
          <c:order val="1"/>
          <c:tx>
            <c:strRef>
              <c:f>List1!$F$24</c:f>
              <c:strCache>
                <c:ptCount val="1"/>
                <c:pt idx="0">
                  <c:v>HV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List1!$G$24:$I$24</c:f>
              <c:numCache>
                <c:formatCode>_("Kč"* #,##0.00_);_("Kč"* \(#,##0.00\);_("Kč"* "-"??_);_(@_)</c:formatCode>
                <c:ptCount val="3"/>
                <c:pt idx="0">
                  <c:v>100000</c:v>
                </c:pt>
                <c:pt idx="1">
                  <c:v>-200000</c:v>
                </c:pt>
                <c:pt idx="2">
                  <c:v>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5-4B6F-9584-A5124959B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6090464"/>
        <c:axId val="636090880"/>
      </c:lineChart>
      <c:catAx>
        <c:axId val="63609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36090880"/>
        <c:crosses val="autoZero"/>
        <c:auto val="1"/>
        <c:lblAlgn val="ctr"/>
        <c:lblOffset val="100"/>
        <c:noMultiLvlLbl val="0"/>
      </c:catAx>
      <c:valAx>
        <c:axId val="63609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Kč&quot;* #,##0.00_);_(&quot;Kč&quot;* \(#,##0.00\);_(&quot;Kč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3609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166687</xdr:colOff>
      <xdr:row>11</xdr:row>
      <xdr:rowOff>157165</xdr:rowOff>
    </xdr:from>
    <xdr:to>
      <xdr:col>17</xdr:col>
      <xdr:colOff>471487</xdr:colOff>
      <xdr:row>26</xdr:row>
      <xdr:rowOff>42865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E95D464F-ED3A-4C9F-A239-2B1C9F450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AE3EC-13CF-4688-BB63-AC1ABA1EF98B}">
  <dimension ref="A1:J44"/>
  <sheetViews>
    <sheetView tabSelected="1" topLeftCell="D1" zoomScale="150" zoomScaleNormal="150" workbookViewId="0">
      <pane ySplit="5" topLeftCell="A6" activePane="bottomLeft" state="frozenSplit"/>
      <selection pane="bottomLeft" activeCell="I18" sqref="I18"/>
    </sheetView>
  </sheetViews>
  <sheetFormatPr defaultRowHeight="15" x14ac:dyDescent="0.25"/>
  <cols>
    <col min="1" max="1" width="3.42578125" customWidth="1"/>
    <col min="2" max="2" width="3.42578125" bestFit="1" customWidth="1"/>
    <col min="3" max="3" width="16.140625" bestFit="1" customWidth="1"/>
    <col min="4" max="4" width="7.140625" bestFit="1" customWidth="1"/>
    <col min="5" max="5" width="19.85546875" bestFit="1" customWidth="1"/>
    <col min="6" max="6" width="13.28515625" bestFit="1" customWidth="1"/>
    <col min="7" max="9" width="16.140625" bestFit="1" customWidth="1"/>
    <col min="10" max="10" width="16.85546875" bestFit="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</row>
    <row r="2" spans="1:10" x14ac:dyDescent="0.25">
      <c r="A2" s="1"/>
      <c r="B2" s="1" t="s">
        <v>0</v>
      </c>
      <c r="C2" s="2">
        <v>10</v>
      </c>
      <c r="D2" s="1"/>
      <c r="E2" s="1"/>
      <c r="F2" s="1" t="s">
        <v>4</v>
      </c>
      <c r="G2" s="1">
        <v>1</v>
      </c>
      <c r="H2" s="1">
        <v>2</v>
      </c>
      <c r="I2" s="1">
        <v>3</v>
      </c>
    </row>
    <row r="3" spans="1:10" x14ac:dyDescent="0.25">
      <c r="A3" s="1"/>
      <c r="B3" s="1" t="s">
        <v>1</v>
      </c>
      <c r="C3" s="2">
        <v>5</v>
      </c>
      <c r="D3" s="1"/>
      <c r="E3" s="1"/>
      <c r="F3" s="1" t="s">
        <v>3</v>
      </c>
      <c r="G3" s="3">
        <v>420000</v>
      </c>
      <c r="H3" s="3">
        <v>420000</v>
      </c>
      <c r="I3" s="3">
        <v>420000</v>
      </c>
    </row>
    <row r="4" spans="1:10" x14ac:dyDescent="0.25">
      <c r="A4" s="1"/>
      <c r="B4" s="1" t="s">
        <v>2</v>
      </c>
      <c r="C4" s="2">
        <v>2000000</v>
      </c>
      <c r="D4" s="1" t="s">
        <v>22</v>
      </c>
      <c r="E4" s="15">
        <v>800000</v>
      </c>
      <c r="F4" s="1" t="s">
        <v>5</v>
      </c>
      <c r="G4" s="3">
        <v>420000</v>
      </c>
      <c r="H4" s="3">
        <v>360000</v>
      </c>
      <c r="I4" s="3">
        <v>480000</v>
      </c>
    </row>
    <row r="5" spans="1:10" x14ac:dyDescent="0.25">
      <c r="A5" s="1"/>
      <c r="B5" s="1" t="s">
        <v>3</v>
      </c>
      <c r="C5" s="4">
        <v>420000</v>
      </c>
      <c r="D5" s="1"/>
      <c r="E5" s="1"/>
      <c r="F5" s="1"/>
      <c r="G5" s="1"/>
      <c r="H5" s="1"/>
      <c r="I5" s="1"/>
    </row>
    <row r="7" spans="1:10" x14ac:dyDescent="0.25">
      <c r="E7" t="s">
        <v>7</v>
      </c>
      <c r="J7" t="s">
        <v>21</v>
      </c>
    </row>
    <row r="8" spans="1:10" x14ac:dyDescent="0.25">
      <c r="E8" t="s">
        <v>6</v>
      </c>
      <c r="F8" s="6" t="s">
        <v>8</v>
      </c>
      <c r="G8" s="7">
        <f>G4*$C$2</f>
        <v>4200000</v>
      </c>
      <c r="H8" s="7">
        <f>H4*$C$2</f>
        <v>3600000</v>
      </c>
      <c r="I8" s="7">
        <f>I4*$C$2</f>
        <v>4800000</v>
      </c>
      <c r="J8" s="5">
        <f>SUM(G8:I8)</f>
        <v>12600000</v>
      </c>
    </row>
    <row r="9" spans="1:10" x14ac:dyDescent="0.25">
      <c r="D9" t="s">
        <v>12</v>
      </c>
      <c r="E9" s="5">
        <f>C3+(C4/G3)</f>
        <v>9.7619047619047628</v>
      </c>
      <c r="F9" s="6" t="s">
        <v>9</v>
      </c>
      <c r="G9" s="7">
        <f>G4*$E$9</f>
        <v>4100000.0000000005</v>
      </c>
      <c r="H9" s="7">
        <f>H4*$E$9</f>
        <v>3514285.7142857146</v>
      </c>
      <c r="I9" s="7">
        <f>I4*$E$9</f>
        <v>4685714.2857142864</v>
      </c>
      <c r="J9" s="5">
        <f t="shared" ref="J9:J30" si="0">SUM(G9:I9)</f>
        <v>12300000</v>
      </c>
    </row>
    <row r="10" spans="1:10" x14ac:dyDescent="0.25">
      <c r="F10" s="10" t="s">
        <v>10</v>
      </c>
      <c r="G10" s="11">
        <f>G8-G9</f>
        <v>99999.999999999534</v>
      </c>
      <c r="H10" s="11">
        <f t="shared" ref="H10:I10" si="1">H8-H9</f>
        <v>85714.285714285448</v>
      </c>
      <c r="I10" s="11">
        <f t="shared" si="1"/>
        <v>114285.71428571362</v>
      </c>
      <c r="J10" s="5">
        <f t="shared" si="0"/>
        <v>299999.9999999986</v>
      </c>
    </row>
    <row r="11" spans="1:10" x14ac:dyDescent="0.25">
      <c r="J11" s="5">
        <f t="shared" si="0"/>
        <v>0</v>
      </c>
    </row>
    <row r="12" spans="1:10" x14ac:dyDescent="0.25">
      <c r="J12" s="5">
        <f t="shared" si="0"/>
        <v>0</v>
      </c>
    </row>
    <row r="13" spans="1:10" x14ac:dyDescent="0.25">
      <c r="E13" t="s">
        <v>11</v>
      </c>
      <c r="F13" s="6" t="s">
        <v>8</v>
      </c>
      <c r="G13" s="7">
        <f>G4*$C$2</f>
        <v>4200000</v>
      </c>
      <c r="H13" s="7">
        <f t="shared" ref="H13:I13" si="2">H4*$C$2</f>
        <v>3600000</v>
      </c>
      <c r="I13" s="7">
        <f t="shared" si="2"/>
        <v>4800000</v>
      </c>
      <c r="J13" s="5">
        <f t="shared" si="0"/>
        <v>12600000</v>
      </c>
    </row>
    <row r="14" spans="1:10" x14ac:dyDescent="0.25">
      <c r="D14" t="s">
        <v>12</v>
      </c>
      <c r="E14" s="5">
        <f>C3+(C4/G3)</f>
        <v>9.7619047619047628</v>
      </c>
      <c r="F14" s="6" t="s">
        <v>13</v>
      </c>
      <c r="G14" s="8">
        <f>$C$4+G3*$C$3</f>
        <v>4100000</v>
      </c>
      <c r="H14" s="8">
        <f>$C$4+H3*$C$3</f>
        <v>4100000</v>
      </c>
      <c r="I14" s="8">
        <f>$C$4+I3*$C$3</f>
        <v>4100000</v>
      </c>
      <c r="J14" s="5">
        <f t="shared" si="0"/>
        <v>12300000</v>
      </c>
    </row>
    <row r="15" spans="1:10" x14ac:dyDescent="0.25">
      <c r="F15" s="6" t="s">
        <v>14</v>
      </c>
      <c r="G15" s="9">
        <f>(G3-G4)*$E$14</f>
        <v>0</v>
      </c>
      <c r="H15" s="9">
        <f>(H3-H4)*$E$14</f>
        <v>585714.2857142858</v>
      </c>
      <c r="I15" s="9">
        <f>(I3-I4)*$E$14</f>
        <v>-585714.2857142858</v>
      </c>
      <c r="J15" s="5">
        <f t="shared" si="0"/>
        <v>0</v>
      </c>
    </row>
    <row r="16" spans="1:10" x14ac:dyDescent="0.25">
      <c r="F16" s="10" t="s">
        <v>10</v>
      </c>
      <c r="G16" s="11">
        <f>G13-G14+G15</f>
        <v>100000</v>
      </c>
      <c r="H16" s="11">
        <f>H13-H14+H15</f>
        <v>85714.285714285797</v>
      </c>
      <c r="I16" s="11">
        <f>I13-I14+I15</f>
        <v>114285.7142857142</v>
      </c>
      <c r="J16" s="5">
        <f t="shared" si="0"/>
        <v>300000</v>
      </c>
    </row>
    <row r="17" spans="4:10" x14ac:dyDescent="0.25">
      <c r="F17" s="12"/>
      <c r="G17" s="13"/>
      <c r="H17" s="13"/>
      <c r="I17" s="13"/>
      <c r="J17" s="5">
        <f t="shared" si="0"/>
        <v>0</v>
      </c>
    </row>
    <row r="18" spans="4:10" x14ac:dyDescent="0.25">
      <c r="E18" t="s">
        <v>15</v>
      </c>
      <c r="J18" s="5">
        <f t="shared" si="0"/>
        <v>0</v>
      </c>
    </row>
    <row r="19" spans="4:10" x14ac:dyDescent="0.25">
      <c r="E19" t="s">
        <v>19</v>
      </c>
      <c r="J19" s="5">
        <f t="shared" si="0"/>
        <v>0</v>
      </c>
    </row>
    <row r="20" spans="4:10" x14ac:dyDescent="0.25">
      <c r="D20" t="s">
        <v>12</v>
      </c>
      <c r="E20" s="5">
        <f>C3</f>
        <v>5</v>
      </c>
      <c r="F20" s="6" t="s">
        <v>8</v>
      </c>
      <c r="G20" s="7">
        <f>G4*$C$2</f>
        <v>4200000</v>
      </c>
      <c r="H20" s="7">
        <f t="shared" ref="H20:I20" si="3">H4*$C$2</f>
        <v>3600000</v>
      </c>
      <c r="I20" s="7">
        <f t="shared" si="3"/>
        <v>4800000</v>
      </c>
      <c r="J20" s="5">
        <f t="shared" si="0"/>
        <v>12600000</v>
      </c>
    </row>
    <row r="21" spans="4:10" x14ac:dyDescent="0.25">
      <c r="E21" t="s">
        <v>16</v>
      </c>
      <c r="F21" s="6" t="s">
        <v>17</v>
      </c>
      <c r="G21" s="7">
        <f>G4*$E$20</f>
        <v>2100000</v>
      </c>
      <c r="H21" s="7">
        <f t="shared" ref="H21:I21" si="4">H4*$E$20</f>
        <v>1800000</v>
      </c>
      <c r="I21" s="7">
        <f t="shared" si="4"/>
        <v>2400000</v>
      </c>
      <c r="J21" s="5">
        <f t="shared" si="0"/>
        <v>6300000</v>
      </c>
    </row>
    <row r="22" spans="4:10" x14ac:dyDescent="0.25">
      <c r="F22" s="6" t="s">
        <v>18</v>
      </c>
      <c r="G22" s="8">
        <f>G20-G21</f>
        <v>2100000</v>
      </c>
      <c r="H22" s="8">
        <f t="shared" ref="H22:I22" si="5">H20-H21</f>
        <v>1800000</v>
      </c>
      <c r="I22" s="8">
        <f t="shared" si="5"/>
        <v>2400000</v>
      </c>
      <c r="J22" s="5">
        <f t="shared" si="0"/>
        <v>6300000</v>
      </c>
    </row>
    <row r="23" spans="4:10" x14ac:dyDescent="0.25">
      <c r="F23" s="6" t="s">
        <v>2</v>
      </c>
      <c r="G23" s="8">
        <f>$C$4</f>
        <v>2000000</v>
      </c>
      <c r="H23" s="8">
        <f t="shared" ref="H23:I23" si="6">$C$4</f>
        <v>2000000</v>
      </c>
      <c r="I23" s="8">
        <f t="shared" si="6"/>
        <v>2000000</v>
      </c>
      <c r="J23" s="5">
        <f t="shared" si="0"/>
        <v>6000000</v>
      </c>
    </row>
    <row r="24" spans="4:10" x14ac:dyDescent="0.25">
      <c r="F24" s="10" t="s">
        <v>10</v>
      </c>
      <c r="G24" s="11">
        <f>G22-G23</f>
        <v>100000</v>
      </c>
      <c r="H24" s="11">
        <f t="shared" ref="H24:I24" si="7">H22-H23</f>
        <v>-200000</v>
      </c>
      <c r="I24" s="11">
        <f t="shared" si="7"/>
        <v>400000</v>
      </c>
      <c r="J24" s="5">
        <f t="shared" si="0"/>
        <v>300000</v>
      </c>
    </row>
    <row r="25" spans="4:10" x14ac:dyDescent="0.25">
      <c r="F25" s="14" t="s">
        <v>20</v>
      </c>
      <c r="G25" s="5">
        <f>G10-G24</f>
        <v>-4.6566128730773926E-10</v>
      </c>
      <c r="H25" s="5">
        <f t="shared" ref="H25:I25" si="8">H10-H24</f>
        <v>285714.28571428545</v>
      </c>
      <c r="I25" s="5">
        <f t="shared" si="8"/>
        <v>-285714.28571428638</v>
      </c>
      <c r="J25" s="5">
        <f t="shared" si="0"/>
        <v>-1.3969838619232178E-9</v>
      </c>
    </row>
    <row r="26" spans="4:10" x14ac:dyDescent="0.25">
      <c r="E26" t="s">
        <v>11</v>
      </c>
      <c r="J26" s="5">
        <f t="shared" si="0"/>
        <v>0</v>
      </c>
    </row>
    <row r="27" spans="4:10" x14ac:dyDescent="0.25">
      <c r="D27" t="s">
        <v>12</v>
      </c>
      <c r="E27" s="5">
        <f>$C$3</f>
        <v>5</v>
      </c>
      <c r="F27" s="6" t="s">
        <v>8</v>
      </c>
      <c r="G27" s="7">
        <f>G4*$C$2</f>
        <v>4200000</v>
      </c>
      <c r="H27" s="7">
        <f t="shared" ref="H27:I27" si="9">H4*$C$2</f>
        <v>3600000</v>
      </c>
      <c r="I27" s="7">
        <f t="shared" si="9"/>
        <v>4800000</v>
      </c>
      <c r="J27" s="5">
        <f t="shared" si="0"/>
        <v>12600000</v>
      </c>
    </row>
    <row r="28" spans="4:10" x14ac:dyDescent="0.25">
      <c r="E28" t="s">
        <v>16</v>
      </c>
      <c r="F28" s="6" t="s">
        <v>9</v>
      </c>
      <c r="G28" s="8">
        <f>$C$4+G3*$C$3</f>
        <v>4100000</v>
      </c>
      <c r="H28" s="8">
        <f t="shared" ref="H28:I28" si="10">$C$4+H3*$C$3</f>
        <v>4100000</v>
      </c>
      <c r="I28" s="8">
        <f t="shared" si="10"/>
        <v>4100000</v>
      </c>
      <c r="J28" s="5">
        <f t="shared" si="0"/>
        <v>12300000</v>
      </c>
    </row>
    <row r="29" spans="4:10" x14ac:dyDescent="0.25">
      <c r="F29" s="6" t="s">
        <v>14</v>
      </c>
      <c r="G29" s="7">
        <f>(G3-G4)*$E$27</f>
        <v>0</v>
      </c>
      <c r="H29" s="7">
        <f t="shared" ref="H29:I29" si="11">(H3-H4)*$E$27</f>
        <v>300000</v>
      </c>
      <c r="I29" s="7">
        <f t="shared" si="11"/>
        <v>-300000</v>
      </c>
      <c r="J29" s="5">
        <f t="shared" si="0"/>
        <v>0</v>
      </c>
    </row>
    <row r="30" spans="4:10" x14ac:dyDescent="0.25">
      <c r="F30" s="10" t="s">
        <v>10</v>
      </c>
      <c r="G30" s="11">
        <f>G27-G28+G29</f>
        <v>100000</v>
      </c>
      <c r="H30" s="11">
        <f>H27-H28+H29</f>
        <v>-200000</v>
      </c>
      <c r="I30" s="11">
        <f>I27-I28+I29</f>
        <v>400000</v>
      </c>
      <c r="J30" s="5">
        <f t="shared" si="0"/>
        <v>300000</v>
      </c>
    </row>
    <row r="32" spans="4:10" x14ac:dyDescent="0.25">
      <c r="E32" t="s">
        <v>23</v>
      </c>
      <c r="F32" s="6" t="s">
        <v>25</v>
      </c>
      <c r="G32" s="7">
        <f>G4*$C$2</f>
        <v>4200000</v>
      </c>
      <c r="H32" s="7">
        <f t="shared" ref="H32:I32" si="12">H4*$C$2</f>
        <v>3600000</v>
      </c>
      <c r="I32" s="7">
        <f t="shared" si="12"/>
        <v>4800000</v>
      </c>
    </row>
    <row r="33" spans="5:9" x14ac:dyDescent="0.25">
      <c r="E33" t="s">
        <v>24</v>
      </c>
      <c r="F33" s="6" t="s">
        <v>26</v>
      </c>
      <c r="G33" s="8">
        <f>$C$3*G3+($C$4-$E$4)</f>
        <v>3300000</v>
      </c>
      <c r="H33" s="8">
        <f t="shared" ref="H33:I33" si="13">$C$3*H3+($C$4-$E$4)</f>
        <v>3300000</v>
      </c>
      <c r="I33" s="8">
        <f t="shared" si="13"/>
        <v>3300000</v>
      </c>
    </row>
    <row r="34" spans="5:9" x14ac:dyDescent="0.25">
      <c r="F34" s="10" t="s">
        <v>23</v>
      </c>
      <c r="G34" s="11">
        <f>G32-G33</f>
        <v>900000</v>
      </c>
      <c r="H34" s="11">
        <f t="shared" ref="H34:I34" si="14">H32-H33</f>
        <v>300000</v>
      </c>
      <c r="I34" s="11">
        <f t="shared" si="14"/>
        <v>1500000</v>
      </c>
    </row>
    <row r="36" spans="5:9" x14ac:dyDescent="0.25">
      <c r="E36" t="s">
        <v>23</v>
      </c>
      <c r="F36" s="6" t="s">
        <v>10</v>
      </c>
      <c r="G36" s="8">
        <f>G10</f>
        <v>99999.999999999534</v>
      </c>
      <c r="H36" s="8">
        <f t="shared" ref="H36:I36" si="15">H10</f>
        <v>85714.285714285448</v>
      </c>
      <c r="I36" s="8">
        <f t="shared" si="15"/>
        <v>114285.71428571362</v>
      </c>
    </row>
    <row r="37" spans="5:9" x14ac:dyDescent="0.25">
      <c r="E37" t="s">
        <v>27</v>
      </c>
      <c r="F37" s="6" t="s">
        <v>28</v>
      </c>
      <c r="G37" s="8">
        <f>$E$4</f>
        <v>800000</v>
      </c>
      <c r="H37" s="8">
        <f t="shared" ref="H37:I37" si="16">$E$4</f>
        <v>800000</v>
      </c>
      <c r="I37" s="8">
        <f t="shared" si="16"/>
        <v>800000</v>
      </c>
    </row>
    <row r="38" spans="5:9" x14ac:dyDescent="0.25">
      <c r="F38" s="6" t="s">
        <v>29</v>
      </c>
      <c r="G38" s="9">
        <f>G15</f>
        <v>0</v>
      </c>
      <c r="H38" s="9">
        <f t="shared" ref="H38:I38" si="17">H15</f>
        <v>585714.2857142858</v>
      </c>
      <c r="I38" s="9">
        <f t="shared" si="17"/>
        <v>-585714.2857142858</v>
      </c>
    </row>
    <row r="39" spans="5:9" x14ac:dyDescent="0.25">
      <c r="F39" s="10" t="s">
        <v>23</v>
      </c>
      <c r="G39" s="11">
        <f>G36+G37-G38</f>
        <v>899999.99999999953</v>
      </c>
      <c r="H39" s="11">
        <f t="shared" ref="H39:I39" si="18">H36+H37-H38</f>
        <v>299999.99999999965</v>
      </c>
      <c r="I39" s="11">
        <f t="shared" si="18"/>
        <v>1499999.9999999995</v>
      </c>
    </row>
    <row r="41" spans="5:9" x14ac:dyDescent="0.25">
      <c r="E41" t="s">
        <v>23</v>
      </c>
      <c r="F41" s="6" t="s">
        <v>10</v>
      </c>
      <c r="G41" s="8">
        <f>G24</f>
        <v>100000</v>
      </c>
      <c r="H41" s="8">
        <f t="shared" ref="H41:I41" si="19">H24</f>
        <v>-200000</v>
      </c>
      <c r="I41" s="8">
        <f t="shared" si="19"/>
        <v>400000</v>
      </c>
    </row>
    <row r="42" spans="5:9" x14ac:dyDescent="0.25">
      <c r="E42" t="s">
        <v>30</v>
      </c>
      <c r="F42" s="6" t="s">
        <v>28</v>
      </c>
      <c r="G42" s="8">
        <f>$E$4</f>
        <v>800000</v>
      </c>
      <c r="H42" s="8">
        <f t="shared" ref="H42:I42" si="20">$E$4</f>
        <v>800000</v>
      </c>
      <c r="I42" s="8">
        <f t="shared" si="20"/>
        <v>800000</v>
      </c>
    </row>
    <row r="43" spans="5:9" x14ac:dyDescent="0.25">
      <c r="F43" s="6" t="s">
        <v>29</v>
      </c>
      <c r="G43" s="9">
        <f>G29</f>
        <v>0</v>
      </c>
      <c r="H43" s="9">
        <f t="shared" ref="H43:I43" si="21">H29</f>
        <v>300000</v>
      </c>
      <c r="I43" s="9">
        <f t="shared" si="21"/>
        <v>-300000</v>
      </c>
    </row>
    <row r="44" spans="5:9" x14ac:dyDescent="0.25">
      <c r="F44" s="10" t="s">
        <v>23</v>
      </c>
      <c r="G44" s="11">
        <f>G41+G42-G43</f>
        <v>900000</v>
      </c>
      <c r="H44" s="11">
        <f t="shared" ref="H44" si="22">H41+H42-H43</f>
        <v>300000</v>
      </c>
      <c r="I44" s="11">
        <f t="shared" ref="I44" si="23">I41+I42-I43</f>
        <v>1500000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MVSO.CZ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mensikm</dc:creator>
  <cp:lastModifiedBy>mensikm</cp:lastModifiedBy>
  <dcterms:created xsi:type="dcterms:W3CDTF">2022-10-04T10:36:50Z</dcterms:created>
  <dcterms:modified xsi:type="dcterms:W3CDTF">2022-10-04T11:56:52Z</dcterms:modified>
</cp:coreProperties>
</file>