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ink/ink3.xml" ContentType="application/inkml+xml"/>
  <Override PartName="/xl/ink/ink4.xml" ContentType="application/inkml+xml"/>
  <Override PartName="/xl/ink/ink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I\ZS2022\"/>
    </mc:Choice>
  </mc:AlternateContent>
  <xr:revisionPtr revIDLastSave="0" documentId="14_{F7F74404-596F-4AED-9421-8AAFF71D3D0C}" xr6:coauthVersionLast="47" xr6:coauthVersionMax="47" xr10:uidLastSave="{00000000-0000-0000-0000-000000000000}"/>
  <bookViews>
    <workbookView xWindow="-120" yWindow="-120" windowWidth="29040" windowHeight="15840" activeTab="1" xr2:uid="{424C9915-713D-479F-881F-8FC12430A057}"/>
  </bookViews>
  <sheets>
    <sheet name="ABC" sheetId="1" r:id="rId1"/>
    <sheet name="HODNOTOVA _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5" i="2"/>
  <c r="K6" i="2"/>
  <c r="K7" i="2"/>
  <c r="K8" i="2"/>
  <c r="K9" i="2"/>
  <c r="K10" i="2"/>
  <c r="K11" i="2"/>
  <c r="K5" i="2"/>
  <c r="J12" i="2"/>
  <c r="I6" i="2"/>
  <c r="I7" i="2"/>
  <c r="I8" i="2"/>
  <c r="I9" i="2"/>
  <c r="I10" i="2"/>
  <c r="I11" i="2"/>
  <c r="I5" i="2"/>
  <c r="H12" i="2"/>
  <c r="H6" i="2"/>
  <c r="H7" i="2"/>
  <c r="H8" i="2"/>
  <c r="H9" i="2"/>
  <c r="H10" i="2"/>
  <c r="H11" i="2"/>
  <c r="H5" i="2"/>
  <c r="C20" i="1"/>
  <c r="C21" i="1" s="1"/>
  <c r="C22" i="1" s="1"/>
  <c r="C23" i="1" s="1"/>
  <c r="F9" i="1"/>
  <c r="B25" i="1"/>
  <c r="B11" i="1"/>
  <c r="F16" i="1"/>
  <c r="F14" i="1"/>
  <c r="F12" i="1"/>
  <c r="F5" i="1"/>
  <c r="F6" i="1"/>
  <c r="F4" i="1"/>
  <c r="C17" i="1"/>
  <c r="C18" i="1"/>
  <c r="C19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<sst xmlns="http://schemas.openxmlformats.org/spreadsheetml/2006/main" count="35" uniqueCount="34">
  <si>
    <t>J materiál</t>
  </si>
  <si>
    <t>J mzdy</t>
  </si>
  <si>
    <t>J energie</t>
  </si>
  <si>
    <t>Kontrola kvality</t>
  </si>
  <si>
    <t>Q</t>
  </si>
  <si>
    <t>Standard</t>
  </si>
  <si>
    <t>Law enforcement</t>
  </si>
  <si>
    <t>Obuv</t>
  </si>
  <si>
    <t>N kontroly</t>
  </si>
  <si>
    <t>Cena</t>
  </si>
  <si>
    <t>Požadavek marže</t>
  </si>
  <si>
    <t>Přijmout zakázku?</t>
  </si>
  <si>
    <t>VN</t>
  </si>
  <si>
    <t>Mat</t>
  </si>
  <si>
    <t>Mzdy</t>
  </si>
  <si>
    <t>Energie</t>
  </si>
  <si>
    <t>Celkové VN</t>
  </si>
  <si>
    <t>Marže</t>
  </si>
  <si>
    <t>Marže %</t>
  </si>
  <si>
    <t>CN</t>
  </si>
  <si>
    <t>N jedna kontrola</t>
  </si>
  <si>
    <t>Telefon</t>
  </si>
  <si>
    <t>Značka</t>
  </si>
  <si>
    <t>Foťák</t>
  </si>
  <si>
    <t>Paměť</t>
  </si>
  <si>
    <t>Display</t>
  </si>
  <si>
    <t>Barva</t>
  </si>
  <si>
    <t>Modelový rok</t>
  </si>
  <si>
    <t>Příslušenství</t>
  </si>
  <si>
    <t>Baterie</t>
  </si>
  <si>
    <t>SW</t>
  </si>
  <si>
    <t>Průměr</t>
  </si>
  <si>
    <t>Kalkulace</t>
  </si>
  <si>
    <t>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</si>
</sst>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6" xfId="0" applyBorder="1"/>
    <xf numFmtId="0" fontId="0" fillId="0" borderId="9" xfId="0" applyBorder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4" fontId="0" fillId="2" borderId="5" xfId="0" applyNumberFormat="1" applyFill="1" applyBorder="1"/>
    <xf numFmtId="0" fontId="0" fillId="2" borderId="7" xfId="0" applyFill="1" applyBorder="1"/>
    <xf numFmtId="9" fontId="0" fillId="2" borderId="8" xfId="0" applyNumberFormat="1" applyFill="1" applyBorder="1"/>
    <xf numFmtId="4" fontId="0" fillId="0" borderId="0" xfId="0" applyNumberFormat="1"/>
    <xf numFmtId="10" fontId="0" fillId="0" borderId="5" xfId="3" applyNumberFormat="1" applyFont="1" applyBorder="1"/>
    <xf numFmtId="43" fontId="0" fillId="0" borderId="0" xfId="1" applyFont="1"/>
    <xf numFmtId="10" fontId="0" fillId="0" borderId="0" xfId="3" applyNumberFormat="1" applyFont="1"/>
    <xf numFmtId="44" fontId="0" fillId="0" borderId="0" xfId="2" applyFont="1"/>
    <xf numFmtId="44" fontId="0" fillId="0" borderId="0" xfId="0" applyNumberFormat="1"/>
    <xf numFmtId="10" fontId="0" fillId="0" borderId="0" xfId="0" applyNumberFormat="1"/>
  </cellXfs>
  <cellStyles count="4">
    <cellStyle name="Čárka" xfId="1" builtinId="3"/>
    <cellStyle name="Měna" xfId="2" builtinId="4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3.png"/><Relationship Id="rId1" Type="http://schemas.openxmlformats.org/officeDocument/2006/relationships/customXml" Target="../ink/ink3.xml"/><Relationship Id="rId6" Type="http://schemas.openxmlformats.org/officeDocument/2006/relationships/image" Target="../media/image5.png"/><Relationship Id="rId5" Type="http://schemas.openxmlformats.org/officeDocument/2006/relationships/customXml" Target="../ink/ink5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442327</xdr:colOff>
      <xdr:row>15</xdr:row>
      <xdr:rowOff>170150</xdr:rowOff>
    </xdr:from>
    <xdr:to>
      <xdr:col>5</xdr:col>
      <xdr:colOff>639720</xdr:colOff>
      <xdr:row>24</xdr:row>
      <xdr:rowOff>68450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10" name="Rukopis 9">
              <a:extLst>
                <a:ext uri="{FF2B5EF4-FFF2-40B4-BE49-F238E27FC236}">
                  <a16:creationId xmlns:a16="http://schemas.microsoft.com/office/drawing/2014/main" id="{9DF0350D-73A2-447C-B92B-0B972C89B372}"/>
                </a:ext>
              </a:extLst>
            </xdr14:cNvPr>
            <xdr14:cNvContentPartPr/>
          </xdr14:nvContentPartPr>
          <xdr14:nvPr macro=""/>
          <xdr14:xfrm>
            <a:off x="2374541" y="3054864"/>
            <a:ext cx="2571840" cy="1612800"/>
          </xdr14:xfrm>
        </xdr:contentPart>
      </mc:Choice>
      <mc:Fallback>
        <xdr:pic>
          <xdr:nvPicPr>
            <xdr:cNvPr id="10" name="Rukopis 9">
              <a:extLst>
                <a:ext uri="{FF2B5EF4-FFF2-40B4-BE49-F238E27FC236}">
                  <a16:creationId xmlns:a16="http://schemas.microsoft.com/office/drawing/2014/main" id="{9DF0350D-73A2-447C-B92B-0B972C89B37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365541" y="3045864"/>
              <a:ext cx="2589480" cy="1630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693967</xdr:colOff>
      <xdr:row>19</xdr:row>
      <xdr:rowOff>20510</xdr:rowOff>
    </xdr:from>
    <xdr:to>
      <xdr:col>3</xdr:col>
      <xdr:colOff>102523</xdr:colOff>
      <xdr:row>20</xdr:row>
      <xdr:rowOff>290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1" name="Rukopis 10">
              <a:extLst>
                <a:ext uri="{FF2B5EF4-FFF2-40B4-BE49-F238E27FC236}">
                  <a16:creationId xmlns:a16="http://schemas.microsoft.com/office/drawing/2014/main" id="{DC132760-AE09-4A5A-94B1-3B00D8013D52}"/>
                </a:ext>
              </a:extLst>
            </xdr14:cNvPr>
            <xdr14:cNvContentPartPr/>
          </xdr14:nvContentPartPr>
          <xdr14:nvPr macro=""/>
          <xdr14:xfrm>
            <a:off x="2626181" y="3667224"/>
            <a:ext cx="558360" cy="170280"/>
          </xdr14:xfrm>
        </xdr:contentPart>
      </mc:Choice>
      <mc:Fallback>
        <xdr:pic>
          <xdr:nvPicPr>
            <xdr:cNvPr id="11" name="Rukopis 10">
              <a:extLst>
                <a:ext uri="{FF2B5EF4-FFF2-40B4-BE49-F238E27FC236}">
                  <a16:creationId xmlns:a16="http://schemas.microsoft.com/office/drawing/2014/main" id="{DC132760-AE09-4A5A-94B1-3B00D8013D52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617181" y="3658224"/>
              <a:ext cx="576000" cy="1879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434471</xdr:colOff>
      <xdr:row>12</xdr:row>
      <xdr:rowOff>166680</xdr:rowOff>
    </xdr:from>
    <xdr:to>
      <xdr:col>11</xdr:col>
      <xdr:colOff>434831</xdr:colOff>
      <xdr:row>12</xdr:row>
      <xdr:rowOff>167040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6B9E8E75-0DB8-4F6F-9EAD-AE51965A1B47}"/>
                </a:ext>
              </a:extLst>
            </xdr14:cNvPr>
            <xdr14:cNvContentPartPr/>
          </xdr14:nvContentPartPr>
          <xdr14:nvPr macro=""/>
          <xdr14:xfrm>
            <a:off x="5518440" y="2452680"/>
            <a:ext cx="360" cy="36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6B9E8E75-0DB8-4F6F-9EAD-AE51965A1B4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09440" y="2443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1070406</xdr:colOff>
      <xdr:row>2</xdr:row>
      <xdr:rowOff>123720</xdr:rowOff>
    </xdr:from>
    <xdr:to>
      <xdr:col>8</xdr:col>
      <xdr:colOff>150127</xdr:colOff>
      <xdr:row>12</xdr:row>
      <xdr:rowOff>121680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Rukopis 2">
              <a:extLst>
                <a:ext uri="{FF2B5EF4-FFF2-40B4-BE49-F238E27FC236}">
                  <a16:creationId xmlns:a16="http://schemas.microsoft.com/office/drawing/2014/main" id="{24994965-48FE-445A-8891-7C5018254564}"/>
                </a:ext>
              </a:extLst>
            </xdr14:cNvPr>
            <xdr14:cNvContentPartPr/>
          </xdr14:nvContentPartPr>
          <xdr14:nvPr macro=""/>
          <xdr14:xfrm>
            <a:off x="2564640" y="504720"/>
            <a:ext cx="847800" cy="1902960"/>
          </xdr14:xfrm>
        </xdr:contentPart>
      </mc:Choice>
      <mc:Fallback>
        <xdr:pic>
          <xdr:nvPicPr>
            <xdr:cNvPr id="3" name="Rukopis 2">
              <a:extLst>
                <a:ext uri="{FF2B5EF4-FFF2-40B4-BE49-F238E27FC236}">
                  <a16:creationId xmlns:a16="http://schemas.microsoft.com/office/drawing/2014/main" id="{24994965-48FE-445A-8891-7C501825456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555640" y="496080"/>
              <a:ext cx="865440" cy="1920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468930</xdr:colOff>
      <xdr:row>2</xdr:row>
      <xdr:rowOff>34080</xdr:rowOff>
    </xdr:from>
    <xdr:to>
      <xdr:col>12</xdr:col>
      <xdr:colOff>227572</xdr:colOff>
      <xdr:row>13</xdr:row>
      <xdr:rowOff>90660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Rukopis 3">
              <a:extLst>
                <a:ext uri="{FF2B5EF4-FFF2-40B4-BE49-F238E27FC236}">
                  <a16:creationId xmlns:a16="http://schemas.microsoft.com/office/drawing/2014/main" id="{D7F58B88-2B78-4F78-B899-13C5384909F8}"/>
                </a:ext>
              </a:extLst>
            </xdr14:cNvPr>
            <xdr14:cNvContentPartPr/>
          </xdr14:nvContentPartPr>
          <xdr14:nvPr macro=""/>
          <xdr14:xfrm>
            <a:off x="4945680" y="415080"/>
            <a:ext cx="973080" cy="2152080"/>
          </xdr14:xfrm>
        </xdr:contentPart>
      </mc:Choice>
      <mc:Fallback>
        <xdr:pic>
          <xdr:nvPicPr>
            <xdr:cNvPr id="4" name="Rukopis 3">
              <a:extLst>
                <a:ext uri="{FF2B5EF4-FFF2-40B4-BE49-F238E27FC236}">
                  <a16:creationId xmlns:a16="http://schemas.microsoft.com/office/drawing/2014/main" id="{D7F58B88-2B78-4F78-B899-13C5384909F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936680" y="406440"/>
              <a:ext cx="990720" cy="21697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1920" max="1920" units="cm"/>
          <inkml:channel name="Y" type="integer" max="1200" units="cm"/>
          <inkml:channel name="T" type="integer" max="2.14748E9" units="dev"/>
        </inkml:traceFormat>
        <inkml:channelProperties>
          <inkml:channelProperty channel="X" name="resolution" value="75.59055" units="1/cm"/>
          <inkml:channelProperty channel="Y" name="resolution" value="41.95804" units="1/cm"/>
          <inkml:channelProperty channel="T" name="resolution" value="1" units="1/dev"/>
        </inkml:channelProperties>
      </inkml:inkSource>
      <inkml:timestamp xml:id="ts0" timeString="2022-10-18T11:40:26.31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2003 3194 0,'-19'0'141,"0"0"-126,-37 0 1,-77 0-16,77 0 16,-39-38-1,-18 38-15,56-19 16,38 19-16,-75 0 16,75 0-16,-19-38 15,0 38-15,0-19 16,0 19-16,-18-37 15,37 37-15,0 0 16,-19 0-16,19 0 16,0 0-16,0 0 15,-18 0-15,18 0 16,0 0-16,19-19 16,-19 19-16,-19 0 15,19 0-15,-37 0 16,18 0-16,0 0 15,19 0-15,-19 0 16,19 0-16,1 0 16,-20 0-16,19 0 15,0 0 1,0 0-16,-19 0 16,0 0-16,1 0 15,-20 37 1,38-37-1,-19 19-15,19-19 16,0 0-16,-18 19 16,18-19-1,0 38-15,0-19 32,-38 0-1,38 0-16,0 19 1,-18-20 0,18 20-16,19-19 15,0 0 1,0 0 0,0 19-16,0-19 15,0 0 1,0-1 15,0 20-15,0-19 15,0 0-15,0 19-1,19-38 1,-19 19-16,0 0 15,0 0 1,19 37 15,-1-56-15,-18 19-16,19-19 16,-19 19-16,19-19 15,0 19-15,-19 0 16,19-19-16,0 0 15,19 19-15,0 0 16,-38-1-16,18-18 16,-18 19-16,19-19 15,0 19-15,0 0 16,19 19-16,-19-19 16,19-19-16,-1 0 15,-37 19-15,38 0 16,-19-19-16,38 0 15,-57 19-15,57-19 16,-39 18-16,58 1 16,-57 0-1,0-19-15,37 0 0,-37 0 16,38 0 0,-19 0-16,19 0 15,-39 19-15,1-19 16,19 0-1,-19 0-15,0 0 16,19 0-16,18 0 16,-37 0-16,38 0 15,-38 0-15,38 0 16,-38 0 0,56 0-16,-56 0 15,57-19 1,-57 0-16,-1 0 15,39 19-15,0 0 16,0-37-16,-1 37 16,1-19-16,-38 19 15,19 0-15,-19 0 16,-1-38-16,58 19 16,-57 19-1,0 0 1,0-19-1,19 19 1,-1 0 0,1-38-16,38 19 15,-57 19 1,-19-18-16,18-1 16,-18 0-1,38-19-15,-19 0 16,-19 0-1,19 1 1,-19-1 15,0 19-15,0 0-16,0 0 16,0 0-16,0-19 15,0 20 1,0-1-16,0-19 15,0 19 1,0 0-16,0-19 31,-19 38-15,-19-19 15,38 0 0,-37 19-31,18-18 32,0-1-1,0 19 31,-19-19-46,19 19-16,-19 0 16,1-38-1,18 38 1,0 0-16,0 0 31,-19 0-15,19 0 15,0 0 16,-18 0-31,18 0-16,0 0 31,0 0 0,-19 0 0</inkml:trace>
  <inkml:trace contextRef="#ctx0" brushRef="#br0" timeOffset="1175">3137 3307 0,'-19'19'109,"-19"38"-109,-18-19 16,18-1-16,-19 58 16,38-76-16,-19 37 15,-18-18-15,37-19 16,-19 19-1,19 0 1,19-19-16,-19-19 16,19 18-16,0 1 15,-19 19 1,0-19-16,19 0 16,-37 0-16,37 38 15,-38-39 1,38 1-16,-19 0 15,-38 0 1,57 0-16,-19 19 16,-19 0-16,38-19 15,-18-1 17</inkml:trace>
  <inkml:trace contextRef="#ctx0" brushRef="#br0" timeOffset="2391">2532 3194 0,'19'0'78,"-19"19"-63,19 56-15,-19-18 16,0 0-16,38-20 16,-38 20-16,19-38 15,-19 38-15,19-19 16,-19-20 0,18 20-16,1-19 15,-19 0-15,0 0 16,0 0-16,19 56 15,19-56-15,-38 0 16,19 19-16,0 0 16,19 0-16,-1 18 15,-37-18 1,38 0-16,-19 0 16,0-1-16,19 1 15,-19 0 1,0-19 15,-19 0-31,0 19 16,37-19-16,-18-1 15,-19 20 1,19-38-16,-19 19 16,0 0-16,57 0 15,-38 0-15</inkml:trace>
  <inkml:trace contextRef="#ctx0" brushRef="#br0" timeOffset="4824">2268 3798 0,'0'19'63,"0"0"-32,0 0-15,0 19 30,18-38-46,1 0 16,0 38 0,19-38-1,-19 0 1,0 0 0,19 0-1,-19 0-15,-1 19 16,20-19-16,-19 0 15,0 0 1,0 0-16,38 0 16,-20 0-16,58 0 15,-38 0-15,-1 0 16,-37 0 0,76 0-16,-76 0 0,37 0 15,-18 0 1,-19 0-16,38 0 15,-38 0-15,18-19 16,20 0-16,-38 19 16,38-19-16,-1 19 15,-37 0-15,38 0 16,19-38-16,-20 19 16,1 19-16,0-38 15,-38 38-15,75-37 16,-56 18-16,37-19 15,-56 38-15,0-19 16,0 19-16,38 0 16,0-38-16,-20 38 15,-18-19-15,0-18 16,57 18-16,-20-19 16,-18 0-16,-19 19 15,19-19-15,19-18 16,18-20-1,-37 38-15,19-18 16,-19 56-16,37-57 16,1-19-16,37-75 15,-37 76-15,-57-1 16,18 57 0,58-75-16,-95 56 15,19 0-15,19 0 16,18-19-16,-18 20 15,0-20-15,56-94 16,-56 113-16,38-75 16,-1 56-16,-56-19 15,57-18-15,-38 94 16,-38-38-16,19 19 16,-19 0-16,18-19 15,-18 1-15,38-1 16,-19 0-16,-19 0 15,38-37-15,0 18 16,-19 0-16,56-56 16,-37 37-16,-19 38 15,0-18-15,0 37 16,-19 0-16,0 0 16,19 0-16,-19-19 15,37 19-15,-37 1 16,19-20-16,-19 19 31,38-38-15,-19 19-16,19-18 15,-38 37-15,19-38 16,19 19-16,-20 0 16,1 1-1,-19 18 1,0-38-16,38 38 15,-38 0-15,19 19 16,0-37-16,-19 18 16,19 19-16,-19-19 15,57-19 1,-57 19 0,18 19-16,-18-19 15,38 0-15,-38 0 16,0-18-1,38-1 1,0 0 0,-19 19-1,0-19 17,0 38-1,-1-19-31,20 0 31,0 1-15,-19-20-1,19 38 1,-38-19-16,19 19 16</inkml:trace>
  <inkml:trace contextRef="#ctx0" brushRef="#br0" timeOffset="6032">6747 0 0,'19'0'109,"94"0"-46,-56 0-63,-20 0 0,-18 0 15,0 0 17,19 0-17,-19 0 1,0 0 15,19 0-15,-20 0-1,-55 19 204,18-19-219,-38 38 16,19-20-1,19-18-15,1 38 16,-20-19-16,0 19 16,-19 0-1,1 0-15,37-1 16,-19 1-16,19 0 15,-19 0-15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1920" max="1920" units="cm"/>
          <inkml:channel name="Y" type="integer" max="1200" units="cm"/>
          <inkml:channel name="T" type="integer" max="2.14748E9" units="dev"/>
        </inkml:traceFormat>
        <inkml:channelProperties>
          <inkml:channelProperty channel="X" name="resolution" value="75.59055" units="1/cm"/>
          <inkml:channelProperty channel="Y" name="resolution" value="41.95804" units="1/cm"/>
          <inkml:channelProperty channel="T" name="resolution" value="1" units="1/dev"/>
        </inkml:channelProperties>
      </inkml:inkSource>
      <inkml:timestamp xml:id="ts0" timeString="2022-10-18T11:40:36.17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1191 94 0,'-38'-19'172,"19"19"-109,-19 0-63,19 0 15,-37 0 1,37 0-16,0 0 15,-19 0 1,19 0 0,0-37-1,-19 37 1,19 0-16,1 0 16,-39 0-1,19-19-15,-19 19 16,38 0-16,1 0 15,-20 0-15,19 0 16,-19-19 31,19 19-47,0 0 16,0 0-16,0 0 15,-37 0 1,37 0-1,-19 0 1,19 0 0,0 0-1,0 0 1,0 0 0,1 19 15,-1-19-16,19 19 1,-19-19 15,0 18-15,-19-18 0,-19 38-1,38-19 1,1-19-16,-20 38 109,0 19 16,38-38-78,0 18 94,0-18-126,19 0 1,-19 0 62,0 0-62,19-19-1,-19 19 1,19-19-16,-19 19 31,19 0-31,-1-19 16,-18 19-1,19-19 1,0 37 0,0-37-1,19 0 1,-19 0 15,19 0-15,-19 19-1,-1-19 1,1 0 0,0 0-16,19 0 15,-19 0 1,0-19-16,19 19 16,-19 0-1,-1 0-15,1 0 16,19 0-16,19 0 15,-38 0-15,37 0 16,-37 0 0,38 0-16,-19-19 15,-19 19 1,0 0-16,18 0 16,-18 0-1,38 0-15,-19-18 16,0 18-1,-1 0-15,-18 0 16,38 0-16,-38 0 16,0-38-16,19 38 15,-19 0-15,-1 0 16,20 0-16,-19 0 16,0-19-1,19 19-15,-19 0 16,0 0-16,0 0 15,18 0 1,1-19 0,-38 0-1,38 0 1,-38-19 15,0 19-15,19-18 15,0 18 0,-38-19 1,0 38-17,0 0 1,0-19-1,0 0 17,0 19-17,0 0 1,19-19 62,-18 19-47,-1 0-15,19-19 0,-38 19 15,19 0 0,0 0-15,-19 0 15,19 0 0,0 0-15,1 0-16,-20 0 15,19 0-15,0 0 16,0 0-16,-19 0 16,19 0-1,0 0 1,-18 0 15,18 0-15,0 0-16,-19 0 15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18T11:41:27.71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18T11:41:36.09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896 4,'-33'0,"-1"2,1 2,0 1,1 1,-1 2,1 1,-39 18,34-13,20-8,0 0,1 1,0 1,0 1,-27 19,14-7,0-1,-38 19,40-25,0 2,1 0,-37 32,49-34,-1 0,2 0,-14 20,22-26,0 0,0 0,1 1,0 0,1-1,-1 2,2-1,-3 17,-13 61,11-57,1-1,1 1,0 35,-11 214,14-59,6 238,11-307,1 18,1 72,1 84,-16-229,0-40,-2 0,-8 56,-5-44,6-37,2 0,-2 50,22 678,-13-672,-3-59,2 1,0-1,2 1,2-1,14 53,15 27,-26-78,1 0,1-1,2 0,1-1,1 0,26 38,-27-46,0 1,17 38,10 18,143 192,-161-247,1 0,0-2,2-1,0-1,55 29,-55-32,201 110,-213-119,1-1,0 0,-1-1,2 0,-1-1,0-1,21 1,108-6,-61-1,-35 4,-30 2,1-2,0 0,0-1,-1 0,1-2,-1 0,1-1,-1-1,0 0,24-12,-24 9,0 0,1 1,32-7,28-11,61-43,-121 59,0-1,-1 0,0-1,-1-1,0-1,-1 0,0-1,-1-1,21-28,-25 32,-1-1,-1 0,1 0,-2-1,0 0,0-1,-1 1,-1-1,-1-1,0 1,0-1,-1 1,-1-1,-1 0,0-26,0-5,3 1,13-63,-13 74,-2-1,0 0,-3 0,-1 1,-10-61,-3-44,11-493,7 326,-2 265,1 0,15-72,-11 69,-1 1,-2-71,-4 69,3 0,9-58,18-130,1-11,50-301,-75 509,5-105,-9-185,-4 137,3 133,-4-109,1 144,0 1,-1 0,-1 0,-1 1,0-1,-11-19,9 21,-5-7,0-1,-19-25,27 43,-1 1,0 0,0 1,0-1,-1 1,0 1,0-1,-1 1,0 0,-15-6,-26-13,-71-45,32 17,-82-44,151 88,0 0,0 1,0 1,-1 1,0 1,0 1,-21-2,15 2,-57-4,-150 6,101 4,-53-3,167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18T11:50:52.69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1244 335,'-3'-2,"0"0,0 0,0 0,0 1,0-1,0 1,0 0,-1 0,1 0,0 0,-1 0,1 1,-1-1,1 1,-8 1,-56 6,52-4,-36 7,0 2,-79 29,-94 54,155-65,5-3,27-13,2 1,-45 27,51-23,0 2,1 1,2 1,0 1,2 2,0 0,-37 56,51-64,2-1,0 1,0 1,2 0,0 0,1 0,-3 32,3 11,2 68,4-79,-2 0,-12 76,-2-40,-5 149,21 91,1-156,-2-110,-1 81,7 1,25 151,33 166,-51-359,32 237,-31-258,24 79,1-1,18 132,16 163,-31-152,-24-224,4-1,56 131,-72-192,0-3,0-1,1 1,0-2,1 1,0-1,0 0,1 0,0-1,1 0,20 13,10 4,69 33,-72-40,-4-1,0-2,1-1,1-2,0-1,1-2,0-2,0-1,1-1,52 0,-33-5,-7 1,87-10,-128 6,-1 0,1-1,-1 0,1-1,-1 1,0-1,0-1,-1 1,1-1,-1-1,0 1,-1-1,1 0,-1 0,0 0,-1-1,1 0,-1 0,4-11,4-8,-1 0,-1 0,-1-1,6-35,-3 13,3 1,24-55,16-52,-37 87,-8 26,1 0,3 1,1 1,23-44,-25 56,0 0,-2-1,14-58,-17 52,3 0,21-49,25-20,116-161,-91 147,17-32,121-245,-208 367,-1-1,-2-1,-1 1,-1-2,-1 1,1-39,-5-188,-5 140,4-69,-8-222,-5 324,-5 0,-3 1,-40-108,10 36,-175-444,171 466,-103-220,-79-214,235 563,-6-17,0 0,-1 1,-1 1,-18-32,23 46,0 0,0 0,0 0,-1 1,0 0,0-1,0 2,0-1,-1 0,1 1,-1 0,0 1,0-1,0 1,0 0,0 1,0-1,-1 1,1 0,-8 1,0 0,0 0,0 2,0 0,0 0,0 1,0 1,1 1,-25 11,-8 7,-48 34,23-13,53-34,-12 8,-45 19,57-30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BA76-F06B-4964-AA37-D6FE9B63665B}">
  <dimension ref="A1:F25"/>
  <sheetViews>
    <sheetView zoomScale="140" zoomScaleNormal="140" workbookViewId="0">
      <selection activeCell="D21" sqref="D21"/>
    </sheetView>
  </sheetViews>
  <sheetFormatPr defaultRowHeight="15" x14ac:dyDescent="0.25"/>
  <cols>
    <col min="1" max="1" width="16.42578125" bestFit="1" customWidth="1"/>
    <col min="2" max="2" width="12.5703125" bestFit="1" customWidth="1"/>
    <col min="3" max="3" width="17.28515625" bestFit="1" customWidth="1"/>
    <col min="6" max="6" width="16.42578125" bestFit="1" customWidth="1"/>
  </cols>
  <sheetData>
    <row r="1" spans="1:6" ht="15.75" thickBot="1" x14ac:dyDescent="0.3"/>
    <row r="2" spans="1:6" ht="15.75" thickTop="1" x14ac:dyDescent="0.25">
      <c r="A2" s="7" t="s">
        <v>7</v>
      </c>
      <c r="B2" s="8" t="s">
        <v>5</v>
      </c>
      <c r="C2" s="1" t="s">
        <v>6</v>
      </c>
      <c r="F2" t="s">
        <v>19</v>
      </c>
    </row>
    <row r="3" spans="1:6" x14ac:dyDescent="0.25">
      <c r="A3" s="9" t="s">
        <v>4</v>
      </c>
      <c r="B3" s="10">
        <v>30000</v>
      </c>
      <c r="C3" s="4">
        <v>3000</v>
      </c>
    </row>
    <row r="4" spans="1:6" x14ac:dyDescent="0.25">
      <c r="A4" s="9" t="s">
        <v>0</v>
      </c>
      <c r="B4" s="10">
        <v>300</v>
      </c>
      <c r="C4" s="4">
        <v>400</v>
      </c>
      <c r="F4" s="17">
        <f>$C$3*C4</f>
        <v>1200000</v>
      </c>
    </row>
    <row r="5" spans="1:6" x14ac:dyDescent="0.25">
      <c r="A5" s="9" t="s">
        <v>1</v>
      </c>
      <c r="B5" s="10">
        <v>150</v>
      </c>
      <c r="C5" s="4">
        <v>200</v>
      </c>
      <c r="F5" s="17">
        <f t="shared" ref="F5:F6" si="0">$C$3*C5</f>
        <v>600000</v>
      </c>
    </row>
    <row r="6" spans="1:6" x14ac:dyDescent="0.25">
      <c r="A6" s="9" t="s">
        <v>2</v>
      </c>
      <c r="B6" s="10">
        <v>35</v>
      </c>
      <c r="C6" s="4">
        <v>50</v>
      </c>
      <c r="F6" s="17">
        <f t="shared" si="0"/>
        <v>150000</v>
      </c>
    </row>
    <row r="7" spans="1:6" x14ac:dyDescent="0.25">
      <c r="A7" s="2"/>
      <c r="B7" s="3"/>
      <c r="C7" s="4"/>
    </row>
    <row r="8" spans="1:6" x14ac:dyDescent="0.25">
      <c r="A8" s="9" t="s">
        <v>3</v>
      </c>
      <c r="B8" s="10"/>
      <c r="C8" s="4"/>
    </row>
    <row r="9" spans="1:6" x14ac:dyDescent="0.25">
      <c r="A9" s="9" t="s">
        <v>8</v>
      </c>
      <c r="B9" s="10">
        <v>1500000</v>
      </c>
      <c r="C9" s="4"/>
      <c r="F9" s="17">
        <f>(B9/(0.05*B3))*C3</f>
        <v>3000000</v>
      </c>
    </row>
    <row r="10" spans="1:6" x14ac:dyDescent="0.25">
      <c r="A10" s="2"/>
      <c r="B10" s="14">
        <v>0.05</v>
      </c>
      <c r="C10" s="4">
        <v>1</v>
      </c>
    </row>
    <row r="11" spans="1:6" x14ac:dyDescent="0.25">
      <c r="A11" s="2"/>
      <c r="B11" s="3">
        <f>B3*B10</f>
        <v>1500</v>
      </c>
      <c r="C11" s="4"/>
    </row>
    <row r="12" spans="1:6" x14ac:dyDescent="0.25">
      <c r="A12" s="9" t="s">
        <v>9</v>
      </c>
      <c r="B12" s="10">
        <v>1000</v>
      </c>
      <c r="C12" s="4">
        <v>2000</v>
      </c>
      <c r="F12" s="17">
        <f>C3*C12</f>
        <v>6000000</v>
      </c>
    </row>
    <row r="13" spans="1:6" x14ac:dyDescent="0.25">
      <c r="A13" s="2"/>
      <c r="B13" s="3"/>
      <c r="C13" s="5"/>
    </row>
    <row r="14" spans="1:6" ht="15.75" thickBot="1" x14ac:dyDescent="0.3">
      <c r="A14" s="11" t="s">
        <v>10</v>
      </c>
      <c r="B14" s="12">
        <v>0.4</v>
      </c>
      <c r="C14" s="6" t="s">
        <v>11</v>
      </c>
      <c r="F14" s="18">
        <f>F12-F9-F6-F5-F4</f>
        <v>1050000</v>
      </c>
    </row>
    <row r="15" spans="1:6" ht="15.75" thickTop="1" x14ac:dyDescent="0.25"/>
    <row r="16" spans="1:6" x14ac:dyDescent="0.25">
      <c r="A16" t="s">
        <v>12</v>
      </c>
      <c r="F16" s="16">
        <f>F14/F12</f>
        <v>0.17499999999999999</v>
      </c>
    </row>
    <row r="17" spans="1:4" x14ac:dyDescent="0.25">
      <c r="A17" t="s">
        <v>13</v>
      </c>
      <c r="B17" s="13">
        <f>B4</f>
        <v>300</v>
      </c>
      <c r="C17" s="13">
        <f>C4</f>
        <v>400</v>
      </c>
    </row>
    <row r="18" spans="1:4" x14ac:dyDescent="0.25">
      <c r="A18" t="s">
        <v>14</v>
      </c>
      <c r="B18" s="13">
        <f>B5</f>
        <v>150</v>
      </c>
      <c r="C18" s="13">
        <f>C5</f>
        <v>200</v>
      </c>
    </row>
    <row r="19" spans="1:4" x14ac:dyDescent="0.25">
      <c r="A19" t="s">
        <v>15</v>
      </c>
      <c r="B19" s="13">
        <f>B6</f>
        <v>35</v>
      </c>
      <c r="C19" s="13">
        <f>C6</f>
        <v>50</v>
      </c>
    </row>
    <row r="20" spans="1:4" x14ac:dyDescent="0.25">
      <c r="A20" t="s">
        <v>3</v>
      </c>
      <c r="B20" s="15">
        <f>B9/B3</f>
        <v>50</v>
      </c>
      <c r="C20" s="15">
        <f>3000*50/3000</f>
        <v>50</v>
      </c>
      <c r="D20">
        <v>1000</v>
      </c>
    </row>
    <row r="21" spans="1:4" x14ac:dyDescent="0.25">
      <c r="A21" t="s">
        <v>16</v>
      </c>
      <c r="B21" s="13">
        <f>SUM(B17:B20)</f>
        <v>535</v>
      </c>
      <c r="C21" s="13">
        <f>SUM(C17:C20)</f>
        <v>700</v>
      </c>
    </row>
    <row r="22" spans="1:4" x14ac:dyDescent="0.25">
      <c r="A22" t="s">
        <v>17</v>
      </c>
      <c r="B22" s="13">
        <f>B12-B21</f>
        <v>465</v>
      </c>
      <c r="C22" s="13">
        <f>C12-C21</f>
        <v>1300</v>
      </c>
    </row>
    <row r="23" spans="1:4" x14ac:dyDescent="0.25">
      <c r="A23" t="s">
        <v>18</v>
      </c>
      <c r="B23" s="16">
        <f>B22/B12</f>
        <v>0.46500000000000002</v>
      </c>
      <c r="C23" s="16">
        <f>C22/C12</f>
        <v>0.65</v>
      </c>
    </row>
    <row r="25" spans="1:4" x14ac:dyDescent="0.25">
      <c r="A25" t="s">
        <v>20</v>
      </c>
      <c r="B25">
        <f>B9/B11</f>
        <v>1000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7BC5-85CF-4412-959C-AD956559D614}">
  <dimension ref="B2:L12"/>
  <sheetViews>
    <sheetView tabSelected="1" zoomScale="160" zoomScaleNormal="160" workbookViewId="0">
      <selection activeCell="L5" sqref="L5:L11"/>
    </sheetView>
  </sheetViews>
  <sheetFormatPr defaultRowHeight="15" x14ac:dyDescent="0.25"/>
  <cols>
    <col min="2" max="2" width="13.28515625" bestFit="1" customWidth="1"/>
    <col min="3" max="3" width="17.42578125" customWidth="1"/>
    <col min="4" max="7" width="0" hidden="1" customWidth="1"/>
  </cols>
  <sheetData>
    <row r="2" spans="2:12" x14ac:dyDescent="0.25">
      <c r="B2" t="s">
        <v>21</v>
      </c>
    </row>
    <row r="3" spans="2:12" x14ac:dyDescent="0.25">
      <c r="B3" t="s">
        <v>22</v>
      </c>
    </row>
    <row r="4" spans="2:12" x14ac:dyDescent="0.25">
      <c r="B4" t="s">
        <v>27</v>
      </c>
      <c r="H4" t="s">
        <v>31</v>
      </c>
      <c r="J4" t="s">
        <v>32</v>
      </c>
      <c r="L4" t="s">
        <v>33</v>
      </c>
    </row>
    <row r="5" spans="2:12" x14ac:dyDescent="0.25">
      <c r="B5">
        <v>1</v>
      </c>
      <c r="C5" t="s">
        <v>28</v>
      </c>
      <c r="D5">
        <v>0</v>
      </c>
      <c r="E5">
        <v>1</v>
      </c>
      <c r="F5">
        <v>5</v>
      </c>
      <c r="G5">
        <v>3</v>
      </c>
      <c r="H5">
        <f>AVERAGE(D5:G5)</f>
        <v>2.25</v>
      </c>
      <c r="I5" s="16">
        <f>H5/$H$12</f>
        <v>4.5685279187817257E-2</v>
      </c>
      <c r="J5">
        <v>200</v>
      </c>
      <c r="K5" s="16">
        <f>J5/$J$12</f>
        <v>2.5476084325839119E-2</v>
      </c>
      <c r="L5" s="19">
        <f>I5-K5</f>
        <v>2.0209194861978138E-2</v>
      </c>
    </row>
    <row r="6" spans="2:12" x14ac:dyDescent="0.25">
      <c r="B6">
        <v>2</v>
      </c>
      <c r="C6" t="s">
        <v>29</v>
      </c>
      <c r="D6">
        <v>9</v>
      </c>
      <c r="E6">
        <v>9</v>
      </c>
      <c r="F6">
        <v>9</v>
      </c>
      <c r="G6">
        <v>10</v>
      </c>
      <c r="H6">
        <f t="shared" ref="H6:H11" si="0">AVERAGE(D6:G6)</f>
        <v>9.25</v>
      </c>
      <c r="I6" s="16">
        <f t="shared" ref="I6:I11" si="1">H6/$H$12</f>
        <v>0.18781725888324874</v>
      </c>
      <c r="J6">
        <v>1600</v>
      </c>
      <c r="K6" s="16">
        <f t="shared" ref="K6:K11" si="2">J6/$J$12</f>
        <v>0.20380867460671295</v>
      </c>
      <c r="L6" s="19">
        <f t="shared" ref="L6:L11" si="3">I6-K6</f>
        <v>-1.5991415723464214E-2</v>
      </c>
    </row>
    <row r="7" spans="2:12" x14ac:dyDescent="0.25">
      <c r="B7">
        <v>3</v>
      </c>
      <c r="C7" t="s">
        <v>30</v>
      </c>
      <c r="D7">
        <v>10</v>
      </c>
      <c r="E7">
        <v>10</v>
      </c>
      <c r="F7">
        <v>10</v>
      </c>
      <c r="G7">
        <v>9</v>
      </c>
      <c r="H7">
        <f t="shared" si="0"/>
        <v>9.75</v>
      </c>
      <c r="I7" s="16">
        <f t="shared" si="1"/>
        <v>0.19796954314720813</v>
      </c>
      <c r="J7">
        <v>150</v>
      </c>
      <c r="K7" s="16">
        <f t="shared" si="2"/>
        <v>1.910706324437934E-2</v>
      </c>
      <c r="L7" s="19">
        <f t="shared" si="3"/>
        <v>0.1788624799028288</v>
      </c>
    </row>
    <row r="8" spans="2:12" x14ac:dyDescent="0.25">
      <c r="B8">
        <v>4</v>
      </c>
      <c r="C8" t="s">
        <v>23</v>
      </c>
      <c r="D8">
        <v>9</v>
      </c>
      <c r="E8">
        <v>10</v>
      </c>
      <c r="F8">
        <v>8</v>
      </c>
      <c r="G8">
        <v>10</v>
      </c>
      <c r="H8">
        <f t="shared" si="0"/>
        <v>9.25</v>
      </c>
      <c r="I8" s="16">
        <f t="shared" si="1"/>
        <v>0.18781725888324874</v>
      </c>
      <c r="J8">
        <v>2500</v>
      </c>
      <c r="K8" s="16">
        <f t="shared" si="2"/>
        <v>0.31845105407298896</v>
      </c>
      <c r="L8" s="19">
        <f t="shared" si="3"/>
        <v>-0.13063379518974022</v>
      </c>
    </row>
    <row r="9" spans="2:12" x14ac:dyDescent="0.25">
      <c r="B9">
        <v>5</v>
      </c>
      <c r="C9" t="s">
        <v>24</v>
      </c>
      <c r="D9">
        <v>4</v>
      </c>
      <c r="E9">
        <v>10</v>
      </c>
      <c r="F9">
        <v>8</v>
      </c>
      <c r="G9">
        <v>7</v>
      </c>
      <c r="H9">
        <f t="shared" si="0"/>
        <v>7.25</v>
      </c>
      <c r="I9" s="16">
        <f t="shared" si="1"/>
        <v>0.14720812182741116</v>
      </c>
      <c r="J9">
        <v>400</v>
      </c>
      <c r="K9" s="16">
        <f t="shared" si="2"/>
        <v>5.0952168651678238E-2</v>
      </c>
      <c r="L9" s="19">
        <f t="shared" si="3"/>
        <v>9.6255953175732933E-2</v>
      </c>
    </row>
    <row r="10" spans="2:12" x14ac:dyDescent="0.25">
      <c r="B10">
        <v>6</v>
      </c>
      <c r="C10" t="s">
        <v>25</v>
      </c>
      <c r="D10">
        <v>10</v>
      </c>
      <c r="E10">
        <v>5</v>
      </c>
      <c r="F10">
        <v>9</v>
      </c>
      <c r="G10">
        <v>10</v>
      </c>
      <c r="H10">
        <f t="shared" si="0"/>
        <v>8.5</v>
      </c>
      <c r="I10" s="16">
        <f t="shared" si="1"/>
        <v>0.17258883248730963</v>
      </c>
      <c r="J10">
        <v>3000</v>
      </c>
      <c r="K10" s="16">
        <f t="shared" si="2"/>
        <v>0.38214126488758676</v>
      </c>
      <c r="L10" s="19">
        <f t="shared" si="3"/>
        <v>-0.20955243240027713</v>
      </c>
    </row>
    <row r="11" spans="2:12" x14ac:dyDescent="0.25">
      <c r="B11">
        <v>7</v>
      </c>
      <c r="C11" t="s">
        <v>26</v>
      </c>
      <c r="D11">
        <v>2</v>
      </c>
      <c r="E11">
        <v>2</v>
      </c>
      <c r="F11">
        <v>1</v>
      </c>
      <c r="G11">
        <v>7</v>
      </c>
      <c r="H11">
        <f t="shared" si="0"/>
        <v>3</v>
      </c>
      <c r="I11" s="16">
        <f t="shared" si="1"/>
        <v>6.0913705583756347E-2</v>
      </c>
      <c r="J11">
        <v>0.5</v>
      </c>
      <c r="K11" s="16">
        <f t="shared" si="2"/>
        <v>6.3690210814597802E-5</v>
      </c>
      <c r="L11" s="19">
        <f t="shared" si="3"/>
        <v>6.0850015372941747E-2</v>
      </c>
    </row>
    <row r="12" spans="2:12" x14ac:dyDescent="0.25">
      <c r="H12">
        <f>SUM(H5:H11)</f>
        <v>49.25</v>
      </c>
      <c r="J12">
        <f>SUM(J5:J11)</f>
        <v>7850.5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ABC</vt:lpstr>
      <vt:lpstr>HODNOTOVA _An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2022-10-18T07:53:16Z</dcterms:created>
  <dcterms:modified xsi:type="dcterms:W3CDTF">2022-10-18T11:54:03Z</dcterms:modified>
</cp:coreProperties>
</file>