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sikm\Downloads\"/>
    </mc:Choice>
  </mc:AlternateContent>
  <xr:revisionPtr revIDLastSave="0" documentId="8_{43CDAFF8-97E5-4238-9D10-657FAFF5A3A6}" xr6:coauthVersionLast="31" xr6:coauthVersionMax="31" xr10:uidLastSave="{00000000-0000-0000-0000-000000000000}"/>
  <bookViews>
    <workbookView xWindow="20370" yWindow="-4170" windowWidth="29040" windowHeight="17640" xr2:uid="{F0E3CCA1-CD5B-4F64-B9E2-18BCA8C91561}"/>
  </bookViews>
  <sheets>
    <sheet name="FIFO_LIFO" sheetId="1" r:id="rId1"/>
    <sheet name="A_B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G7" i="1"/>
  <c r="AA7" i="1"/>
  <c r="C22" i="1"/>
  <c r="AH8" i="1"/>
  <c r="AC20" i="1"/>
  <c r="AF15" i="1"/>
  <c r="AE15" i="1"/>
  <c r="AK14" i="1"/>
  <c r="AA14" i="1"/>
  <c r="AK13" i="1"/>
  <c r="AC13" i="1"/>
  <c r="AF8" i="1" s="1"/>
  <c r="AA13" i="1"/>
  <c r="AC12" i="1"/>
  <c r="AA12" i="1"/>
  <c r="AM6" i="1" s="1"/>
  <c r="AC11" i="1"/>
  <c r="AF10" i="1"/>
  <c r="AK12" i="1" s="1"/>
  <c r="AE10" i="1"/>
  <c r="AC10" i="1"/>
  <c r="AF5" i="1" s="1"/>
  <c r="Z10" i="1"/>
  <c r="AM8" i="1"/>
  <c r="AE8" i="1"/>
  <c r="AM7" i="1"/>
  <c r="AF7" i="1"/>
  <c r="AL6" i="1"/>
  <c r="AF6" i="1"/>
  <c r="AE6" i="1"/>
  <c r="AM5" i="1"/>
  <c r="AA11" i="1" s="1"/>
  <c r="AM4" i="1"/>
  <c r="AA10" i="1" s="1"/>
  <c r="AE4" i="1"/>
  <c r="AA4" i="1"/>
  <c r="AC4" i="1" s="1"/>
  <c r="AF4" i="1" s="1"/>
  <c r="V2" i="1"/>
  <c r="Q15" i="1"/>
  <c r="Q14" i="1"/>
  <c r="Q13" i="1"/>
  <c r="Q12" i="1"/>
  <c r="Q11" i="1"/>
  <c r="Q10" i="1"/>
  <c r="S10" i="1"/>
  <c r="G5" i="1"/>
  <c r="N8" i="1"/>
  <c r="I20" i="1"/>
  <c r="L15" i="1"/>
  <c r="K15" i="1"/>
  <c r="L10" i="1"/>
  <c r="K10" i="1"/>
  <c r="S8" i="1"/>
  <c r="G14" i="1"/>
  <c r="K8" i="1"/>
  <c r="I13" i="1"/>
  <c r="L8" i="1" s="1"/>
  <c r="G13" i="1"/>
  <c r="S7" i="1" s="1"/>
  <c r="I12" i="1"/>
  <c r="L7" i="1" s="1"/>
  <c r="R6" i="1"/>
  <c r="G12" i="1"/>
  <c r="S6" i="1" s="1"/>
  <c r="K6" i="1"/>
  <c r="I11" i="1"/>
  <c r="L6" i="1" s="1"/>
  <c r="S5" i="1"/>
  <c r="G11" i="1" s="1"/>
  <c r="I10" i="1"/>
  <c r="L5" i="1" s="1"/>
  <c r="F10" i="1"/>
  <c r="S4" i="1"/>
  <c r="G10" i="1" s="1"/>
  <c r="K4" i="1"/>
  <c r="G4" i="1"/>
  <c r="I4" i="1" s="1"/>
  <c r="L4" i="1" s="1"/>
  <c r="A24" i="2"/>
  <c r="B24" i="2"/>
  <c r="A25" i="2"/>
  <c r="B25" i="2"/>
  <c r="B23" i="2"/>
  <c r="A23" i="2"/>
  <c r="AK10" i="1" l="1"/>
  <c r="AM10" i="1"/>
  <c r="AK11" i="1" s="1"/>
  <c r="AA5" i="1"/>
  <c r="AP2" i="1" l="1"/>
  <c r="AK15" i="1"/>
</calcChain>
</file>

<file path=xl/sharedStrings.xml><?xml version="1.0" encoding="utf-8"?>
<sst xmlns="http://schemas.openxmlformats.org/spreadsheetml/2006/main" count="152" uniqueCount="64">
  <si>
    <t>Vše za hotové …</t>
  </si>
  <si>
    <t>FAP Telefon</t>
  </si>
  <si>
    <t>FAP Nájem</t>
  </si>
  <si>
    <t>PZ Zboží 1000 ks á 25 Kč  / ks</t>
  </si>
  <si>
    <t>Prodej 700 ks á 40 Kč</t>
  </si>
  <si>
    <t>Nákup 1000 ks á 27 Kč</t>
  </si>
  <si>
    <t>Prodej 1100 Ks á 40 Kč</t>
  </si>
  <si>
    <t>Nákup 1000 ks á 29 Kč</t>
  </si>
  <si>
    <t>Prodej 800 ks á 40</t>
  </si>
  <si>
    <t>Nákup 1000 ks á 32 Kč</t>
  </si>
  <si>
    <t>Prodej 1300 á 40</t>
  </si>
  <si>
    <t>Nákup 1000 ks á 36 Kč</t>
  </si>
  <si>
    <t>Prodej 800 ks á 40 Kč</t>
  </si>
  <si>
    <t>Mzdy</t>
  </si>
  <si>
    <t>Odpisy</t>
  </si>
  <si>
    <t>Vysvětlete rozdíl.</t>
  </si>
  <si>
    <t>Zjistěte HV pomocí FIFO</t>
  </si>
  <si>
    <t>Zjistěte HV pomocí LIFO</t>
  </si>
  <si>
    <t>A - Zásoby zboží</t>
  </si>
  <si>
    <t>PZ</t>
  </si>
  <si>
    <t>1.</t>
  </si>
  <si>
    <t>Z - dodavatelé</t>
  </si>
  <si>
    <t>V - tržby</t>
  </si>
  <si>
    <t>2.</t>
  </si>
  <si>
    <t>A - hotovost</t>
  </si>
  <si>
    <t>3.</t>
  </si>
  <si>
    <t>N - NPZ</t>
  </si>
  <si>
    <t>5.</t>
  </si>
  <si>
    <t>4.</t>
  </si>
  <si>
    <t>…</t>
  </si>
  <si>
    <t>2003.</t>
  </si>
  <si>
    <t>2002.</t>
  </si>
  <si>
    <t>"A" - průběžný</t>
  </si>
  <si>
    <t>"B" - periodický</t>
  </si>
  <si>
    <t>1003.</t>
  </si>
  <si>
    <t>1004.</t>
  </si>
  <si>
    <t>"B" + FIFO</t>
  </si>
  <si>
    <t>A - Zboží</t>
  </si>
  <si>
    <t>A.</t>
  </si>
  <si>
    <t>A - Pokladna</t>
  </si>
  <si>
    <t>6.</t>
  </si>
  <si>
    <t>7.</t>
  </si>
  <si>
    <t>8.</t>
  </si>
  <si>
    <t>9.</t>
  </si>
  <si>
    <t>Z - Dodav</t>
  </si>
  <si>
    <t>10.</t>
  </si>
  <si>
    <t>N - služ</t>
  </si>
  <si>
    <t>11.</t>
  </si>
  <si>
    <t>Z - Zam</t>
  </si>
  <si>
    <t>12.</t>
  </si>
  <si>
    <t>N - mzdy</t>
  </si>
  <si>
    <t>A - A001</t>
  </si>
  <si>
    <t>Oprávky - A001</t>
  </si>
  <si>
    <t>XXX</t>
  </si>
  <si>
    <t>N - dopisy</t>
  </si>
  <si>
    <t>13.</t>
  </si>
  <si>
    <t>B.</t>
  </si>
  <si>
    <t>HV</t>
  </si>
  <si>
    <t>Tržby</t>
  </si>
  <si>
    <t>NPZ</t>
  </si>
  <si>
    <t>Marže</t>
  </si>
  <si>
    <t>Služby</t>
  </si>
  <si>
    <t>"B" + LIFO</t>
  </si>
  <si>
    <t>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</si>
</sst>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5" xfId="1" applyFont="1" applyBorder="1"/>
    <xf numFmtId="44" fontId="0" fillId="0" borderId="8" xfId="1" applyFont="1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44" fontId="3" fillId="0" borderId="0" xfId="1" applyFont="1"/>
    <xf numFmtId="44" fontId="0" fillId="0" borderId="0" xfId="1" applyFont="1"/>
    <xf numFmtId="0" fontId="2" fillId="0" borderId="5" xfId="0" applyFont="1" applyBorder="1"/>
    <xf numFmtId="0" fontId="3" fillId="0" borderId="0" xfId="0" applyFont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0" borderId="0" xfId="0" applyFill="1" applyBorder="1"/>
    <xf numFmtId="0" fontId="0" fillId="0" borderId="12" xfId="0" applyFill="1" applyBorder="1"/>
    <xf numFmtId="0" fontId="0" fillId="2" borderId="7" xfId="0" applyFill="1" applyBorder="1"/>
    <xf numFmtId="0" fontId="0" fillId="2" borderId="8" xfId="0" applyFill="1" applyBorder="1"/>
    <xf numFmtId="10" fontId="0" fillId="0" borderId="0" xfId="2" applyNumberFormat="1" applyFont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37560</xdr:colOff>
      <xdr:row>2</xdr:row>
      <xdr:rowOff>123930</xdr:rowOff>
    </xdr:from>
    <xdr:to>
      <xdr:col>20</xdr:col>
      <xdr:colOff>220545</xdr:colOff>
      <xdr:row>24</xdr:row>
      <xdr:rowOff>104775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F24B784A-4715-41AE-B56C-F9579D479A40}"/>
                </a:ext>
              </a:extLst>
            </xdr14:cNvPr>
            <xdr14:cNvContentPartPr/>
          </xdr14:nvContentPartPr>
          <xdr14:nvPr macro=""/>
          <xdr14:xfrm>
            <a:off x="5085810" y="514455"/>
            <a:ext cx="5145510" cy="4200420"/>
          </xdr14:xfrm>
        </xdr:contentPart>
      </mc:Choice>
      <mc:Fallback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F24B784A-4715-41AE-B56C-F9579D479A4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076811" y="505455"/>
              <a:ext cx="5163149" cy="42180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29</xdr:col>
      <xdr:colOff>37560</xdr:colOff>
      <xdr:row>2</xdr:row>
      <xdr:rowOff>123930</xdr:rowOff>
    </xdr:from>
    <xdr:to>
      <xdr:col>40</xdr:col>
      <xdr:colOff>220545</xdr:colOff>
      <xdr:row>24</xdr:row>
      <xdr:rowOff>104775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" name="Rukopis 2">
              <a:extLst>
                <a:ext uri="{FF2B5EF4-FFF2-40B4-BE49-F238E27FC236}">
                  <a16:creationId xmlns:a16="http://schemas.microsoft.com/office/drawing/2014/main" id="{71B1C84C-97DD-410E-A138-212B0B9BDECD}"/>
                </a:ext>
              </a:extLst>
            </xdr14:cNvPr>
            <xdr14:cNvContentPartPr/>
          </xdr14:nvContentPartPr>
          <xdr14:nvPr macro=""/>
          <xdr14:xfrm>
            <a:off x="5085810" y="514455"/>
            <a:ext cx="5145510" cy="4200420"/>
          </xdr14:xfrm>
        </xdr:contentPart>
      </mc:Choice>
      <mc:Fallback>
        <xdr:pic>
          <xdr:nvPicPr>
            <xdr:cNvPr id="3" name="Rukopis 2">
              <a:extLst>
                <a:ext uri="{FF2B5EF4-FFF2-40B4-BE49-F238E27FC236}">
                  <a16:creationId xmlns:a16="http://schemas.microsoft.com/office/drawing/2014/main" id="{71B1C84C-97DD-410E-A138-212B0B9BDEC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079087" y="505455"/>
              <a:ext cx="5158686" cy="42180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0-18T08:56:56.142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471 0,'0'5,"-5"6,-6 7,-6 5,0 8,-2 4,-2 2,-3-2,4 4,-1 0,-5 8,-3 6,-2 4,1 2,4 7,3-5,0-1,-1-2,4-5,1-7,3-7,5-4,4-4,3-1,-3-2,1-1,1 6,1 2,1 4,2 11,0 7,1 4,1 0,-1 1,0-5,0-8,0-8,1-4,-1 0,0 4,0 5,0-1,0 8,0 4,0 7,0 3,0 0,0 3,0-5,0-4,0-3,0-5,0-8,0-6,0-4,0-4,0-2,0-1,0 4,0 8,0 5,0 2,0 1,0 3,0-2,0-4,0-6,0-3,0-4,0-2,0-1,0-1,0 5,0 2,0 4,0 1,0 4,0-1,0 2,0 4,0-3,0-3,0 6,0 4,0 3,0 2,0-4,0 4,0-4,0 0,0 0,0 1,0-4,0-6,0 0,0 2,0-3,0 2,0-2,0-4,0-4,0-2,0-3,0-2,0 0,0 0,0 4,0 7,0 7,0-1,0 3,0-3,0-3,0 0,0-2,0-3,0-3,0 2,0 0,0 3,0 1,0 2,0 5,0-2,0-3,0-4,0-4,0-3,0-2,0-1,0-1,0 1,0-1,0 5,0 3,0 4,0 1,4-3,2-1,0-3,-1-3,3 5,5 0,0-1,3 4,-1-1,-4 0,2 1,-2 1,2-3,3-2,0-2,1 3,-2 1,1-2,2-1,-1-2,0-6,-2-3,1 0,2 1,-1 1,0-3,-2-1,1-4,-3 1,2-4,-2 2,-3 2,-4 3,3-1,-1 0,-1 2,-3 2,-1 2,-1 2,-2 0,0 1,0 5,0 7,-1 2,1 3,0-2,-5 3,-1 2,-1 3,-2 3,-5 1,-1 2,3 5,4-2,2-3,3-1,2-4,0-8,2 0,-1 1,1-2,0 1,-1-1,0 1,0 3,0-2,0 1,0 3,0 3,0-4,0 1,0 2,0 6,0-2,0 0,0 6,0-4,0 4,0 1,0-1,0-5,0-3,-4 0,-2-5,0-6,1-5,-3-4,-1-3,2 3,2 6,1 6,2 5,2 4,-1-3,2 0,-1-4,0 0,-4 1,-2-2,0 0,2 3,1-3,0-4,2 0,1 3,0 4,0 13,0 20,1 11,-1 5,0-1,0-11,0-15,0-16,0-7,5-7,1-6,4-3,6 2,4 4,0 7,0 4,1 0,-2 0,0 2,2-3,1-4,-2-6,-1-4,2-9,2-2,1-7,2-5,5-5,8 1,10-1,7-1,8-3,11 0,8-2,3-1,6 0,6 0,6 0,7-1,5-4,1-1,-1-1,-6 2,-3 2,4 1,2 0,0 2,5 0,-4 0,-7 1,-8-1,-7 0,-9 0,-5 0,-1 0,9-5,9-6,12-2,11 1,4-1,5 0,-1 3,-7 4,-10 1,-14 3,-19 2,-12 0,-13 0,-6 1,-5-1,-1 1,3-1,4 0,7 0,10 0,7 0,7 0,3 0,13 0,3 0,5 0,9 0,4 0,1 0,-4 0,-12 0,-9 0,-5 0,-8 0,-3-5,-10-1,-1 0,-2-4,3-5,-1-5,4-4,4-8,9-13,5-9,6 0,12-6,2 2,2 2,-3 4,-10 7,-11 6,-6 0,-12 1,-6-3,-5-8,-7-12,-6 0,-6-4,1-2,-2 2,-1 6,-2 8,-1 4,-6 4,-3 4,-4 0,-5 1,-1-3,-1-4,-3-10,-2-15,-2-10,-2-12,-6-15,-1-3,-6 6,1 16,-4 19,-3 10,-4 11,-2 3,-12-10,-13-11,-17-13,-17-24,-17-14,-11-11,-4-5,7 12,17 15,20 22,22 19,15 21,12 14,11 6,-3 3,2-11,-8-9,-4-12,2-8,0-8,3 3,6 8,4 8,4 8,3 7,2-2,5-3,12-6,12-9,10-5,9-3,4 4,4 4,-3 9,-7 9,-5 11,-6 9,-4 7,-2 7,-2 2,-1 3,5 0,7 0,10 4,7 2,13 4,-1 0,3 3,-2 3,-2 5,-4 2,-3-2,-1-1,2-3,2-6,-2-5,0-3,2-3,11-2,11 0,5-1,11 0,7 5,0 2,-4-1,-6 0,-10-1,-6-2,-7-1,-7 5,-5 0,1 1,3-3,10 5,10-1,10 0,12-3,11-2,17-1,10-1,-1-5,-2-8,-12-6,-13 0,-18 2,-11 5,-12-1,-5 1,4 3,8 3,9 2,21 1,19 2,11 0,8 0,3 1,-7-1,-14 1,-21-1,-20 0,-17 0,-16-5,-9-6,-9-2,-6-3,-5 1,2-2,-1 2,0 3,3-5,6-1,4-2,0-2,2-3,-3-2,1 4,-3 1,-4 3,-8 1,-5-1,-1-4,4 4,2-1,0 3,1 0,-1-3,4-2,1-3,-2-1,-5-3,2-4,0-4,4-4,2-5,-2-5,0-3,-3-3,-6-1,-3-1,0 0,-4-1,-5 6,-5 2,-3 5,-3 5,-2 5,-1-1,0-4,0-5,0-9,-4-15,-1-10,0-11,1 0,2 6,0 2,2 6,1 2,0-2,0-7,-4-9,-7-13,-6-13,1-21,2-16,4-16,3-3,3-2,3 10,1 19,0 19,1 23,-1 19,-4 4,-2 8,-4 1,-1-1,-3-3,-4-3,2 4,2-2,5 5,3 4,3 5,2 3,-4 3,-1 6,-3 8,-2 7,2 4,-2 4,1 2,-3-3,0-3,-1-4,1 0,-2-9,2-6,3-4,-1-7,-4-2,1 1,2-4,0 0,0 2,4 3,2 8,3 3,-4 6,1 7,0 4,-3 10,0 3,1 2,-2-1,-5-1,1-2,-2-1,-3-6,-4 3,-1 1,-7-5,-3 5,0 1,2 6,0 2,2 4,-4-1,-5 4,-1-2,2 2,-3 4,-2 2,0 3,-1 3,-3 0,-3 1,-7-4,-3-2,-10-5,-7-5,-5 0,-3 2,5 4,1-1,4-4,7 1,5 2,3 4,8-2,3 1,0 1,5 3,-1 2,-1 2,2 0,0 1,-3 1,2-1,9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0-18T09:08:45.877"/>
    </inkml:context>
    <inkml:brush xml:id="br0">
      <inkml:brushProperty name="width" value="0.05" units="cm"/>
      <inkml:brushProperty name="height" value="0.05" units="cm"/>
      <inkml:brushProperty name="color" value="#66CC00"/>
      <inkml:brushProperty name="ignorePressure" value="1"/>
    </inkml:brush>
  </inkml:definitions>
  <inkml:trace contextRef="#ctx0" brushRef="#br0">630 0,'0'5,"-6"6,-9 7,-8 5,0 8,-2 4,-3 2,-4-2,5 4,-1 0,-7 8,-4 6,-2 4,0 2,7 7,3-5,0-1,-1-2,6-5,0-7,5-7,6-4,5-4,5-1,-4-2,1-1,1 6,2 2,1 4,2 11,2 7,-1 4,2 0,-1 1,0-5,1-8,-1-8,0-4,0 0,0 4,0 5,0-1,0 8,0 4,0 7,0 3,0 0,0 3,0-5,0-4,0-3,0-5,0-8,0-6,0-4,0-4,0-2,0-1,0 4,0 8,0 5,0 2,0 1,0 3,0-2,0-4,0-6,0-3,0-4,0-2,0-1,0-1,0 5,0 2,0 4,0 1,0 4,0-1,0 2,0 4,0-3,0-3,0 6,0 4,0 3,0 2,0-4,0 4,0-4,0 0,0 0,0 1,0-4,0-6,0 0,0 2,0-3,0 2,0-2,0-4,0-4,0-2,0-3,0-2,0 0,0 0,0 4,0 7,0 7,0-1,0 3,0-3,0-3,0 0,0-2,0-3,0-3,0 2,0 0,0 3,0 1,0 2,0 5,0-2,0-3,0-4,0-4,0-3,0-2,0-1,0-1,0 1,0-1,0 5,0 3,0 4,0 1,6-3,3-1,-2-3,0-3,4 5,6 0,1-1,3 4,-1-1,-5 0,2 1,-3 1,4-3,4-2,-2-2,3 3,-3 1,2-2,3-1,-3-2,1-6,-3-3,2 0,2 1,-2 1,1-3,-3-1,1-4,-3 1,2-4,-3 2,-3 2,-6 3,4-1,-1 0,-3 2,-1 2,-3 2,-2 2,-2 0,0 1,0 5,0 7,-1 2,1 3,-1-2,-5 3,-3 2,1 3,-5 3,-6 1,0 2,3 5,4-2,5-3,3-1,2-4,2-8,0 0,1 1,0-2,0 1,-1-1,0 1,1 3,-1-2,0 1,0 3,0 3,0-4,0 1,0 2,0 6,0-2,0 0,0 6,0-4,0 4,0 1,0-1,0-5,0-3,-7 0,-1-5,0-6,2-5,-5-4,0-3,1 3,3 6,2 6,3 5,1 4,0-3,2 0,-1-4,1 0,-7 1,-2-2,0 0,2 3,2-3,1-4,1 0,2 3,0 4,0 13,0 20,1 11,-1 5,0-1,0-11,0-15,0-16,0-7,6-7,3-6,5-3,7 2,6 4,-1 7,1 4,2 0,-4 0,0 2,3-3,2-4,-4-6,0-4,2-9,3-2,1-7,3-5,7-5,9 1,15-1,9-1,10-3,16 0,10-2,5-1,7 0,8 0,7 0,12-1,5-4,1-1,0-1,-9 2,-3 2,4 1,3 0,1 2,5 0,-4 0,-10 1,-11-1,-8 0,-13 0,-6 0,-3 0,13-5,12-6,16-2,15 1,6-1,6 0,-1 3,-10 4,-13 1,-19 3,-25 2,-17 0,-16 0,-8 1,-8-1,-1 1,5-1,3 0,12 0,12 0,10 0,8 0,6 0,16 0,5 0,7 0,10 0,7 0,1 0,-5 0,-17 0,-11 0,-8 0,-10 0,-4-5,-12-1,-3 0,-3-4,5-5,-1-5,4-4,6-8,12-13,6-9,10 0,15-6,2 2,4 2,-5 4,-13 7,-16 6,-7 0,-15 1,-10-3,-6-8,-8-12,-10 0,-7-4,1-2,-1 2,-3 6,-3 8,-1 4,-8 4,-3 4,-7 0,-6 1,-1-3,-2-4,-3-10,-4-15,-2-10,-3-12,-7-15,-3-3,-6 6,0 16,-5 19,-4 10,-5 11,-4 3,-14-10,-19-11,-23-13,-22-24,-23-14,-14-11,-7-5,11 12,23 15,26 22,29 19,20 21,17 14,14 6,-4 3,3-11,-10-9,-6-12,2-8,0-8,5 3,7 8,6 8,6 8,3 7,3-2,7-3,15-6,17-9,14-5,10-3,8 4,4 4,-5 9,-8 9,-8 11,-7 9,-5 7,-4 7,-1 2,-2 3,7 0,8 0,15 4,8 2,18 4,-1 0,3 3,-1 3,-5 5,-3 2,-4-2,-4-1,5-3,1-6,0-5,-3-3,5-3,13-2,15 0,8-1,14 0,10 5,-1 2,-6-1,-7 0,-14-1,-7-2,-10-1,-9 5,-7 0,0 1,6-3,13 5,14-1,12 0,16-3,15-2,24-1,13-1,-3-5,-2-8,-14-6,-20 0,-23 2,-15 5,-16-1,-7 1,6 3,11 3,11 2,28 1,27 2,13 0,13 0,2 1,-9-1,-19 1,-28-1,-26 0,-23 0,-22-5,-12-6,-11-2,-9-3,-7 1,3-2,0 2,-2 3,5-5,7-1,7-2,-1-2,3-3,-4-2,1 4,-4 1,-5 3,-11 1,-6-1,-2-4,5 4,3-1,1 3,0 0,-1-3,6-2,0-3,0-1,-9-3,2-4,1-4,6-4,2-5,-1-5,-3-3,-2-3,-9-1,-3-1,0 0,-6-1,-7 6,-6 2,-5 5,-4 5,-1 5,-2-1,0-4,-1-5,1-9,-6-15,-1-10,-1-11,3 0,2 6,1 2,1 6,2 2,0-2,0-7,-6-9,-8-13,-8-13,-1-21,5-16,4-16,5-3,4-2,3 10,2 19,0 19,1 23,0 19,-6 4,-3 8,-6 1,-1-1,-3-3,-6-3,1 4,5-2,6 5,4 4,4 5,3 3,-6 3,0 6,-7 8,1 7,1 4,-3 4,1 2,-4-3,2-3,-3-4,1 0,-1-9,1-6,5-4,-3-7,-4-2,1 1,4-4,-2 0,2 2,4 3,3 8,4 3,-5 6,0 7,1 4,-4 10,0 3,2 2,-4-1,-5-1,0-2,-3-1,-4-6,-4 3,-3 1,-8-5,-4 5,0 1,1 6,1 2,3 4,-5-1,-8 4,0-2,2 2,-3 4,-5 2,2 3,-2 3,-4 0,-4 1,-9-4,-4-2,-14-5,-9-5,-7 0,-3 2,5 4,2-1,7-4,7 1,7 2,6 4,9-2,4 1,1 1,5 3,1 2,-3 2,3 0,0 1,-4 1,3-1,12 0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55DF1-DCAA-4A62-A01C-D062E6F55503}">
  <dimension ref="A1:AR25"/>
  <sheetViews>
    <sheetView tabSelected="1" workbookViewId="0">
      <pane xSplit="4" topLeftCell="E1" activePane="topRight" state="frozenSplit"/>
      <selection pane="topRight" activeCell="C25" sqref="C25"/>
    </sheetView>
  </sheetViews>
  <sheetFormatPr defaultRowHeight="15" x14ac:dyDescent="0.25"/>
  <cols>
    <col min="1" max="1" width="3.28515625" customWidth="1"/>
    <col min="2" max="2" width="28.7109375" customWidth="1"/>
    <col min="3" max="3" width="14" customWidth="1"/>
    <col min="4" max="4" width="3.140625" customWidth="1"/>
    <col min="5" max="5" width="2.28515625" customWidth="1"/>
    <col min="6" max="6" width="3.140625" bestFit="1" customWidth="1"/>
    <col min="8" max="8" width="2.85546875" bestFit="1" customWidth="1"/>
    <col min="10" max="10" width="2.140625" customWidth="1"/>
    <col min="11" max="11" width="6" bestFit="1" customWidth="1"/>
    <col min="15" max="15" width="3" customWidth="1"/>
    <col min="18" max="18" width="5.7109375" bestFit="1" customWidth="1"/>
    <col min="20" max="20" width="2.7109375" customWidth="1"/>
    <col min="23" max="23" width="3.5703125" bestFit="1" customWidth="1"/>
  </cols>
  <sheetData>
    <row r="1" spans="1:44" x14ac:dyDescent="0.25">
      <c r="F1" s="16" t="s">
        <v>36</v>
      </c>
      <c r="G1" s="16"/>
      <c r="Z1" s="16" t="s">
        <v>62</v>
      </c>
      <c r="AA1" s="16"/>
    </row>
    <row r="2" spans="1:44" ht="15.75" thickBot="1" x14ac:dyDescent="0.3">
      <c r="V2" s="23">
        <f>Q11/S10</f>
        <v>0.26489361702127662</v>
      </c>
      <c r="AP2" s="23">
        <f>AK11/AM10</f>
        <v>0.2473404255319149</v>
      </c>
    </row>
    <row r="3" spans="1:44" ht="15.75" thickTop="1" x14ac:dyDescent="0.25">
      <c r="A3" s="7" t="s">
        <v>3</v>
      </c>
      <c r="B3" s="8"/>
      <c r="C3" s="8"/>
      <c r="D3" s="9"/>
      <c r="F3" s="10"/>
      <c r="G3" s="10" t="s">
        <v>37</v>
      </c>
      <c r="H3" s="10"/>
      <c r="I3" s="10"/>
      <c r="K3" s="10"/>
      <c r="L3" s="10" t="s">
        <v>26</v>
      </c>
      <c r="M3" s="10"/>
      <c r="N3" s="10"/>
      <c r="P3" s="10"/>
      <c r="Q3" s="10" t="s">
        <v>22</v>
      </c>
      <c r="R3" s="10"/>
      <c r="S3" s="10"/>
      <c r="U3" s="10"/>
      <c r="V3" s="10"/>
      <c r="W3" s="10"/>
      <c r="X3" s="10"/>
      <c r="Z3" s="10"/>
      <c r="AA3" s="10" t="s">
        <v>37</v>
      </c>
      <c r="AB3" s="10"/>
      <c r="AC3" s="10"/>
      <c r="AE3" s="10"/>
      <c r="AF3" s="10" t="s">
        <v>26</v>
      </c>
      <c r="AG3" s="10"/>
      <c r="AH3" s="10"/>
      <c r="AJ3" s="10"/>
      <c r="AK3" s="10" t="s">
        <v>22</v>
      </c>
      <c r="AL3" s="10"/>
      <c r="AM3" s="10"/>
      <c r="AO3" s="10"/>
      <c r="AP3" s="10"/>
      <c r="AQ3" s="10"/>
      <c r="AR3" s="10"/>
    </row>
    <row r="4" spans="1:44" x14ac:dyDescent="0.25">
      <c r="A4" s="1"/>
      <c r="B4" s="15" t="s">
        <v>0</v>
      </c>
      <c r="C4" s="2">
        <v>1000</v>
      </c>
      <c r="D4" s="3"/>
      <c r="F4" t="s">
        <v>19</v>
      </c>
      <c r="G4">
        <f>1000*25</f>
        <v>25000</v>
      </c>
      <c r="H4" s="11" t="s">
        <v>38</v>
      </c>
      <c r="I4">
        <f>G4</f>
        <v>25000</v>
      </c>
      <c r="K4" t="str">
        <f>H4</f>
        <v>A.</v>
      </c>
      <c r="L4">
        <f>I4</f>
        <v>25000</v>
      </c>
      <c r="M4" s="11"/>
      <c r="R4" s="11" t="s">
        <v>20</v>
      </c>
      <c r="S4">
        <f>40*700</f>
        <v>28000</v>
      </c>
      <c r="W4" s="11"/>
      <c r="Z4" t="s">
        <v>19</v>
      </c>
      <c r="AA4">
        <f>1000*25</f>
        <v>25000</v>
      </c>
      <c r="AB4" s="11" t="s">
        <v>38</v>
      </c>
      <c r="AC4">
        <f>AA4</f>
        <v>25000</v>
      </c>
      <c r="AE4" t="str">
        <f>AB4</f>
        <v>A.</v>
      </c>
      <c r="AF4">
        <f>AC4</f>
        <v>25000</v>
      </c>
      <c r="AG4" s="11"/>
      <c r="AL4" s="11" t="s">
        <v>20</v>
      </c>
      <c r="AM4">
        <f>40*700</f>
        <v>28000</v>
      </c>
      <c r="AQ4" s="11"/>
    </row>
    <row r="5" spans="1:44" x14ac:dyDescent="0.25">
      <c r="A5" s="17">
        <v>1</v>
      </c>
      <c r="B5" s="18" t="s">
        <v>4</v>
      </c>
      <c r="C5" s="2">
        <v>300</v>
      </c>
      <c r="D5" s="3"/>
      <c r="F5" t="s">
        <v>56</v>
      </c>
      <c r="G5">
        <f>N8</f>
        <v>10800</v>
      </c>
      <c r="H5" s="12"/>
      <c r="K5" t="s">
        <v>23</v>
      </c>
      <c r="L5">
        <f>I10</f>
        <v>27000</v>
      </c>
      <c r="M5" s="12"/>
      <c r="R5" s="12" t="s">
        <v>25</v>
      </c>
      <c r="S5">
        <f>1100*40</f>
        <v>44000</v>
      </c>
      <c r="W5" s="12"/>
      <c r="Z5" t="s">
        <v>56</v>
      </c>
      <c r="AA5">
        <f>AH8</f>
        <v>7500</v>
      </c>
      <c r="AB5" s="12"/>
      <c r="AE5" t="s">
        <v>23</v>
      </c>
      <c r="AF5">
        <f>AC10</f>
        <v>27000</v>
      </c>
      <c r="AG5" s="12"/>
      <c r="AL5" s="12" t="s">
        <v>25</v>
      </c>
      <c r="AM5">
        <f>1100*40</f>
        <v>44000</v>
      </c>
      <c r="AQ5" s="12"/>
    </row>
    <row r="6" spans="1:44" x14ac:dyDescent="0.25">
      <c r="A6" s="17">
        <v>2</v>
      </c>
      <c r="B6" s="18" t="s">
        <v>5</v>
      </c>
      <c r="C6" s="2">
        <v>1300</v>
      </c>
      <c r="D6" s="3"/>
      <c r="H6" s="12"/>
      <c r="K6" t="str">
        <f>H11</f>
        <v>4.</v>
      </c>
      <c r="L6">
        <f>I11</f>
        <v>29000</v>
      </c>
      <c r="M6" s="12"/>
      <c r="R6" s="12" t="str">
        <f>F12</f>
        <v>5.</v>
      </c>
      <c r="S6">
        <f>G12</f>
        <v>32000</v>
      </c>
      <c r="W6" s="12"/>
      <c r="AB6" s="12"/>
      <c r="AE6" t="str">
        <f>AB11</f>
        <v>4.</v>
      </c>
      <c r="AF6">
        <f>AC11</f>
        <v>29000</v>
      </c>
      <c r="AG6" s="12"/>
      <c r="AL6" s="12" t="str">
        <f>Z12</f>
        <v>5.</v>
      </c>
      <c r="AM6">
        <f>AA12</f>
        <v>32000</v>
      </c>
      <c r="AQ6" s="12"/>
    </row>
    <row r="7" spans="1:44" x14ac:dyDescent="0.25">
      <c r="A7" s="17">
        <v>3</v>
      </c>
      <c r="B7" s="18" t="s">
        <v>6</v>
      </c>
      <c r="C7" s="2">
        <v>200</v>
      </c>
      <c r="D7" s="3"/>
      <c r="F7" t="s">
        <v>63</v>
      </c>
      <c r="G7">
        <f>G4+G5-I4</f>
        <v>10800</v>
      </c>
      <c r="H7" s="12"/>
      <c r="K7" t="s">
        <v>40</v>
      </c>
      <c r="L7">
        <f>I12</f>
        <v>32000</v>
      </c>
      <c r="M7" s="12"/>
      <c r="R7" s="12" t="s">
        <v>41</v>
      </c>
      <c r="S7">
        <f>G13</f>
        <v>52000</v>
      </c>
      <c r="W7" s="12"/>
      <c r="Z7" t="s">
        <v>63</v>
      </c>
      <c r="AA7">
        <f>AA4+AA5-AC4</f>
        <v>7500</v>
      </c>
      <c r="AB7" s="12"/>
      <c r="AE7" t="s">
        <v>40</v>
      </c>
      <c r="AF7">
        <f>AC12</f>
        <v>32000</v>
      </c>
      <c r="AG7" s="12"/>
      <c r="AL7" s="12" t="s">
        <v>41</v>
      </c>
      <c r="AM7">
        <f>AA13</f>
        <v>52000</v>
      </c>
      <c r="AQ7" s="12"/>
    </row>
    <row r="8" spans="1:44" x14ac:dyDescent="0.25">
      <c r="A8" s="17">
        <v>4</v>
      </c>
      <c r="B8" s="18" t="s">
        <v>7</v>
      </c>
      <c r="C8" s="2">
        <v>1200</v>
      </c>
      <c r="D8" s="3"/>
      <c r="K8" t="str">
        <f>H13</f>
        <v>8.</v>
      </c>
      <c r="L8">
        <f>I13</f>
        <v>36000</v>
      </c>
      <c r="M8" s="12" t="s">
        <v>56</v>
      </c>
      <c r="N8">
        <f>300*36</f>
        <v>10800</v>
      </c>
      <c r="R8" s="20" t="s">
        <v>43</v>
      </c>
      <c r="S8">
        <f>800*40</f>
        <v>32000</v>
      </c>
      <c r="AE8" t="str">
        <f>AB13</f>
        <v>8.</v>
      </c>
      <c r="AF8">
        <f>AC13</f>
        <v>36000</v>
      </c>
      <c r="AG8" s="12" t="s">
        <v>56</v>
      </c>
      <c r="AH8">
        <f>300*25</f>
        <v>7500</v>
      </c>
      <c r="AL8" s="20" t="s">
        <v>43</v>
      </c>
      <c r="AM8">
        <f>800*40</f>
        <v>32000</v>
      </c>
    </row>
    <row r="9" spans="1:44" x14ac:dyDescent="0.25">
      <c r="A9" s="17">
        <v>5</v>
      </c>
      <c r="B9" s="18" t="s">
        <v>8</v>
      </c>
      <c r="C9" s="2">
        <v>400</v>
      </c>
      <c r="D9" s="3"/>
      <c r="F9" s="10"/>
      <c r="G9" s="10" t="s">
        <v>39</v>
      </c>
      <c r="H9" s="10"/>
      <c r="I9" s="10"/>
      <c r="K9" s="10"/>
      <c r="L9" s="10" t="s">
        <v>46</v>
      </c>
      <c r="M9" s="10"/>
      <c r="N9" s="10"/>
      <c r="P9" s="10"/>
      <c r="Q9" s="10" t="s">
        <v>57</v>
      </c>
      <c r="R9" s="10"/>
      <c r="S9" s="10"/>
      <c r="U9" s="10"/>
      <c r="V9" s="10" t="s">
        <v>44</v>
      </c>
      <c r="W9" s="10"/>
      <c r="X9" s="10"/>
      <c r="Z9" s="10"/>
      <c r="AA9" s="10" t="s">
        <v>39</v>
      </c>
      <c r="AB9" s="10"/>
      <c r="AC9" s="10"/>
      <c r="AE9" s="10"/>
      <c r="AF9" s="10" t="s">
        <v>46</v>
      </c>
      <c r="AG9" s="10"/>
      <c r="AH9" s="10"/>
      <c r="AJ9" s="10"/>
      <c r="AK9" s="10" t="s">
        <v>57</v>
      </c>
      <c r="AL9" s="10"/>
      <c r="AM9" s="10"/>
      <c r="AO9" s="10"/>
      <c r="AP9" s="10" t="s">
        <v>44</v>
      </c>
      <c r="AQ9" s="10"/>
      <c r="AR9" s="10"/>
    </row>
    <row r="10" spans="1:44" x14ac:dyDescent="0.25">
      <c r="A10" s="17">
        <v>6</v>
      </c>
      <c r="B10" s="18" t="s">
        <v>9</v>
      </c>
      <c r="C10" s="2">
        <v>1400</v>
      </c>
      <c r="D10" s="3"/>
      <c r="F10" t="str">
        <f>R4</f>
        <v>1.</v>
      </c>
      <c r="G10">
        <f>S4</f>
        <v>28000</v>
      </c>
      <c r="H10" s="11" t="s">
        <v>23</v>
      </c>
      <c r="I10">
        <f>1000*27</f>
        <v>27000</v>
      </c>
      <c r="K10" t="str">
        <f>W10</f>
        <v>10.</v>
      </c>
      <c r="L10" s="19">
        <f>X10</f>
        <v>2000</v>
      </c>
      <c r="M10" s="11"/>
      <c r="P10" t="s">
        <v>59</v>
      </c>
      <c r="Q10">
        <f>SUM(L4:L8)-N8</f>
        <v>138200</v>
      </c>
      <c r="R10" s="11" t="s">
        <v>58</v>
      </c>
      <c r="S10">
        <f>SUM(S4:S8)</f>
        <v>188000</v>
      </c>
      <c r="W10" s="11" t="s">
        <v>45</v>
      </c>
      <c r="X10">
        <v>2000</v>
      </c>
      <c r="Z10" t="str">
        <f>AL4</f>
        <v>1.</v>
      </c>
      <c r="AA10">
        <f>AM4</f>
        <v>28000</v>
      </c>
      <c r="AB10" s="11" t="s">
        <v>23</v>
      </c>
      <c r="AC10">
        <f>1000*27</f>
        <v>27000</v>
      </c>
      <c r="AE10" t="str">
        <f>AQ10</f>
        <v>10.</v>
      </c>
      <c r="AF10" s="19">
        <f>AR10</f>
        <v>2000</v>
      </c>
      <c r="AG10" s="11"/>
      <c r="AJ10" t="s">
        <v>59</v>
      </c>
      <c r="AK10">
        <f>SUM(AF4:AF8)-AH8</f>
        <v>141500</v>
      </c>
      <c r="AL10" s="11" t="s">
        <v>58</v>
      </c>
      <c r="AM10">
        <f>SUM(AM4:AM8)</f>
        <v>188000</v>
      </c>
      <c r="AQ10" s="11" t="s">
        <v>45</v>
      </c>
      <c r="AR10">
        <v>2000</v>
      </c>
    </row>
    <row r="11" spans="1:44" x14ac:dyDescent="0.25">
      <c r="A11" s="17">
        <v>7</v>
      </c>
      <c r="B11" s="18" t="s">
        <v>10</v>
      </c>
      <c r="C11" s="2">
        <v>100</v>
      </c>
      <c r="D11" s="3"/>
      <c r="F11" t="s">
        <v>25</v>
      </c>
      <c r="G11">
        <f>S5</f>
        <v>44000</v>
      </c>
      <c r="H11" s="12" t="s">
        <v>28</v>
      </c>
      <c r="I11">
        <f>1000*29</f>
        <v>29000</v>
      </c>
      <c r="K11" t="s">
        <v>47</v>
      </c>
      <c r="L11">
        <v>17000</v>
      </c>
      <c r="M11" s="12"/>
      <c r="P11" t="s">
        <v>60</v>
      </c>
      <c r="Q11">
        <f>S10-Q10</f>
        <v>49800</v>
      </c>
      <c r="R11" s="12"/>
      <c r="W11" s="12" t="s">
        <v>47</v>
      </c>
      <c r="X11">
        <v>17000</v>
      </c>
      <c r="Z11" t="s">
        <v>25</v>
      </c>
      <c r="AA11">
        <f>AM5</f>
        <v>44000</v>
      </c>
      <c r="AB11" s="12" t="s">
        <v>28</v>
      </c>
      <c r="AC11">
        <f>1000*29</f>
        <v>29000</v>
      </c>
      <c r="AE11" t="s">
        <v>47</v>
      </c>
      <c r="AF11">
        <v>17000</v>
      </c>
      <c r="AG11" s="12"/>
      <c r="AJ11" t="s">
        <v>60</v>
      </c>
      <c r="AK11">
        <f>AM10-AK10</f>
        <v>46500</v>
      </c>
      <c r="AL11" s="12"/>
      <c r="AQ11" s="12" t="s">
        <v>47</v>
      </c>
      <c r="AR11">
        <v>17000</v>
      </c>
    </row>
    <row r="12" spans="1:44" x14ac:dyDescent="0.25">
      <c r="A12" s="17">
        <v>8</v>
      </c>
      <c r="B12" s="18" t="s">
        <v>11</v>
      </c>
      <c r="C12" s="2">
        <v>1100</v>
      </c>
      <c r="D12" s="3"/>
      <c r="F12" t="s">
        <v>27</v>
      </c>
      <c r="G12">
        <f>800*40</f>
        <v>32000</v>
      </c>
      <c r="H12" s="12" t="s">
        <v>40</v>
      </c>
      <c r="I12">
        <f>1000*32</f>
        <v>32000</v>
      </c>
      <c r="M12" s="12"/>
      <c r="P12" t="s">
        <v>61</v>
      </c>
      <c r="Q12">
        <f>SUM(L10:L11)</f>
        <v>19000</v>
      </c>
      <c r="R12" s="12"/>
      <c r="W12" s="12"/>
      <c r="Z12" t="s">
        <v>27</v>
      </c>
      <c r="AA12">
        <f>800*40</f>
        <v>32000</v>
      </c>
      <c r="AB12" s="12" t="s">
        <v>40</v>
      </c>
      <c r="AC12">
        <f>1000*32</f>
        <v>32000</v>
      </c>
      <c r="AG12" s="12"/>
      <c r="AJ12" t="s">
        <v>61</v>
      </c>
      <c r="AK12">
        <f>SUM(AF10:AF11)</f>
        <v>19000</v>
      </c>
      <c r="AL12" s="12"/>
      <c r="AQ12" s="12"/>
    </row>
    <row r="13" spans="1:44" x14ac:dyDescent="0.25">
      <c r="A13" s="17">
        <v>9</v>
      </c>
      <c r="B13" s="18" t="s">
        <v>12</v>
      </c>
      <c r="C13" s="2">
        <v>300</v>
      </c>
      <c r="D13" s="3"/>
      <c r="F13" t="s">
        <v>41</v>
      </c>
      <c r="G13">
        <f>1300*40</f>
        <v>52000</v>
      </c>
      <c r="H13" s="12" t="s">
        <v>42</v>
      </c>
      <c r="I13">
        <f>1000*36</f>
        <v>36000</v>
      </c>
      <c r="P13" t="s">
        <v>13</v>
      </c>
      <c r="Q13">
        <f>L15</f>
        <v>30000</v>
      </c>
      <c r="R13" s="12"/>
      <c r="W13" s="12"/>
      <c r="Z13" t="s">
        <v>41</v>
      </c>
      <c r="AA13">
        <f>1300*40</f>
        <v>52000</v>
      </c>
      <c r="AB13" s="12" t="s">
        <v>42</v>
      </c>
      <c r="AC13">
        <f>1000*36</f>
        <v>36000</v>
      </c>
      <c r="AJ13" t="s">
        <v>13</v>
      </c>
      <c r="AK13">
        <f>AF15</f>
        <v>30000</v>
      </c>
      <c r="AL13" s="12"/>
      <c r="AQ13" s="12"/>
    </row>
    <row r="14" spans="1:44" x14ac:dyDescent="0.25">
      <c r="A14" s="17">
        <v>10</v>
      </c>
      <c r="B14" s="18" t="s">
        <v>1</v>
      </c>
      <c r="C14" s="4">
        <v>2000</v>
      </c>
      <c r="D14" s="3"/>
      <c r="F14" t="s">
        <v>43</v>
      </c>
      <c r="G14">
        <f>800*40</f>
        <v>32000</v>
      </c>
      <c r="H14" s="12"/>
      <c r="K14" s="10"/>
      <c r="L14" s="10" t="s">
        <v>50</v>
      </c>
      <c r="M14" s="10"/>
      <c r="N14" s="10"/>
      <c r="P14" t="s">
        <v>14</v>
      </c>
      <c r="Q14">
        <f>L19</f>
        <v>5000</v>
      </c>
      <c r="Z14" t="s">
        <v>43</v>
      </c>
      <c r="AA14">
        <f>800*40</f>
        <v>32000</v>
      </c>
      <c r="AB14" s="12"/>
      <c r="AE14" s="10"/>
      <c r="AF14" s="10" t="s">
        <v>50</v>
      </c>
      <c r="AG14" s="10"/>
      <c r="AH14" s="10"/>
      <c r="AJ14" t="s">
        <v>14</v>
      </c>
      <c r="AK14">
        <f>AF19</f>
        <v>5000</v>
      </c>
    </row>
    <row r="15" spans="1:44" x14ac:dyDescent="0.25">
      <c r="A15" s="17">
        <v>11</v>
      </c>
      <c r="B15" s="18" t="s">
        <v>2</v>
      </c>
      <c r="C15" s="4">
        <v>17000</v>
      </c>
      <c r="D15" s="3"/>
      <c r="F15" s="10"/>
      <c r="G15" s="10" t="s">
        <v>51</v>
      </c>
      <c r="H15" s="10"/>
      <c r="I15" s="10"/>
      <c r="K15" t="str">
        <f>W16</f>
        <v>12.</v>
      </c>
      <c r="L15">
        <f>X16</f>
        <v>30000</v>
      </c>
      <c r="M15" s="11"/>
      <c r="P15" s="10" t="s">
        <v>57</v>
      </c>
      <c r="Q15" s="10">
        <f>Q11-Q12-Q13-Q14</f>
        <v>-4200</v>
      </c>
      <c r="R15" s="10"/>
      <c r="S15" s="10"/>
      <c r="U15" s="10"/>
      <c r="V15" s="10" t="s">
        <v>48</v>
      </c>
      <c r="W15" s="10"/>
      <c r="X15" s="10"/>
      <c r="Z15" s="10"/>
      <c r="AA15" s="10" t="s">
        <v>51</v>
      </c>
      <c r="AB15" s="10"/>
      <c r="AC15" s="10"/>
      <c r="AE15" t="str">
        <f>AQ16</f>
        <v>12.</v>
      </c>
      <c r="AF15">
        <f>AR16</f>
        <v>30000</v>
      </c>
      <c r="AG15" s="11"/>
      <c r="AJ15" s="10" t="s">
        <v>57</v>
      </c>
      <c r="AK15" s="10">
        <f>AK11-AK12-AK13-AK14</f>
        <v>-7500</v>
      </c>
      <c r="AL15" s="10"/>
      <c r="AM15" s="10"/>
      <c r="AO15" s="10"/>
      <c r="AP15" s="10" t="s">
        <v>48</v>
      </c>
      <c r="AQ15" s="10"/>
      <c r="AR15" s="10"/>
    </row>
    <row r="16" spans="1:44" x14ac:dyDescent="0.25">
      <c r="A16" s="17">
        <v>12</v>
      </c>
      <c r="B16" s="18" t="s">
        <v>13</v>
      </c>
      <c r="C16" s="4">
        <v>30000</v>
      </c>
      <c r="D16" s="3"/>
      <c r="F16" s="19" t="s">
        <v>19</v>
      </c>
      <c r="G16" t="s">
        <v>53</v>
      </c>
      <c r="H16" s="11"/>
      <c r="M16" s="12"/>
      <c r="R16" s="11"/>
      <c r="W16" s="11" t="s">
        <v>49</v>
      </c>
      <c r="X16">
        <v>30000</v>
      </c>
      <c r="Z16" s="19" t="s">
        <v>19</v>
      </c>
      <c r="AA16" t="s">
        <v>53</v>
      </c>
      <c r="AB16" s="11"/>
      <c r="AG16" s="12"/>
      <c r="AL16" s="11"/>
      <c r="AQ16" s="11" t="s">
        <v>49</v>
      </c>
      <c r="AR16">
        <v>30000</v>
      </c>
    </row>
    <row r="17" spans="1:44" ht="15.75" thickBot="1" x14ac:dyDescent="0.3">
      <c r="A17" s="21">
        <v>13</v>
      </c>
      <c r="B17" s="22" t="s">
        <v>14</v>
      </c>
      <c r="C17" s="5">
        <v>5000</v>
      </c>
      <c r="D17" s="6"/>
      <c r="H17" s="12"/>
      <c r="R17" s="12"/>
      <c r="W17" s="12"/>
      <c r="AB17" s="12"/>
      <c r="AL17" s="12"/>
      <c r="AQ17" s="12"/>
    </row>
    <row r="18" spans="1:44" ht="15.75" thickTop="1" x14ac:dyDescent="0.25">
      <c r="K18" s="10"/>
      <c r="L18" s="10" t="s">
        <v>54</v>
      </c>
      <c r="M18" s="10"/>
      <c r="N18" s="10"/>
      <c r="R18" s="12"/>
      <c r="AE18" s="10"/>
      <c r="AF18" s="10" t="s">
        <v>54</v>
      </c>
      <c r="AG18" s="10"/>
      <c r="AH18" s="10"/>
      <c r="AL18" s="12"/>
    </row>
    <row r="19" spans="1:44" x14ac:dyDescent="0.25">
      <c r="A19" t="s">
        <v>16</v>
      </c>
      <c r="F19" s="10"/>
      <c r="G19" s="10" t="s">
        <v>52</v>
      </c>
      <c r="H19" s="10"/>
      <c r="I19" s="10"/>
      <c r="K19" t="s">
        <v>55</v>
      </c>
      <c r="L19">
        <v>5000</v>
      </c>
      <c r="M19" s="11"/>
      <c r="R19" s="12"/>
      <c r="U19" s="10"/>
      <c r="V19" s="10"/>
      <c r="W19" s="10"/>
      <c r="X19" s="10"/>
      <c r="Z19" s="10"/>
      <c r="AA19" s="10" t="s">
        <v>52</v>
      </c>
      <c r="AB19" s="10"/>
      <c r="AC19" s="10"/>
      <c r="AE19" t="s">
        <v>55</v>
      </c>
      <c r="AF19">
        <v>5000</v>
      </c>
      <c r="AG19" s="11"/>
      <c r="AL19" s="12"/>
      <c r="AO19" s="10"/>
      <c r="AP19" s="10"/>
      <c r="AQ19" s="10"/>
      <c r="AR19" s="10"/>
    </row>
    <row r="20" spans="1:44" x14ac:dyDescent="0.25">
      <c r="A20" t="s">
        <v>17</v>
      </c>
      <c r="H20" s="11" t="s">
        <v>55</v>
      </c>
      <c r="I20">
        <f>L19</f>
        <v>5000</v>
      </c>
      <c r="M20" s="12"/>
      <c r="W20" s="11"/>
      <c r="AB20" s="11" t="s">
        <v>55</v>
      </c>
      <c r="AC20">
        <f>AF19</f>
        <v>5000</v>
      </c>
      <c r="AG20" s="12"/>
      <c r="AQ20" s="11"/>
    </row>
    <row r="21" spans="1:44" x14ac:dyDescent="0.25">
      <c r="P21" s="10"/>
      <c r="Q21" s="10"/>
      <c r="R21" s="10"/>
      <c r="S21" s="10"/>
      <c r="W21" s="12"/>
      <c r="AJ21" s="10"/>
      <c r="AK21" s="10"/>
      <c r="AL21" s="10"/>
      <c r="AM21" s="10"/>
      <c r="AQ21" s="12"/>
    </row>
    <row r="22" spans="1:44" x14ac:dyDescent="0.25">
      <c r="A22" t="s">
        <v>15</v>
      </c>
      <c r="C22">
        <f>-4200-(-7500)</f>
        <v>3300</v>
      </c>
      <c r="R22" s="11"/>
      <c r="W22" s="12"/>
      <c r="AL22" s="11"/>
      <c r="AQ22" s="12"/>
    </row>
    <row r="23" spans="1:44" x14ac:dyDescent="0.25">
      <c r="R23" s="12"/>
      <c r="W23" s="12"/>
      <c r="AL23" s="12"/>
      <c r="AQ23" s="12"/>
    </row>
    <row r="24" spans="1:44" x14ac:dyDescent="0.25">
      <c r="C24">
        <f>AA7-G7</f>
        <v>-3300</v>
      </c>
      <c r="R24" s="12"/>
      <c r="AL24" s="12"/>
    </row>
    <row r="25" spans="1:44" x14ac:dyDescent="0.25">
      <c r="R25" s="12"/>
      <c r="AL25" s="12"/>
    </row>
  </sheetData>
  <mergeCells count="3">
    <mergeCell ref="A3:D3"/>
    <mergeCell ref="F1:G1"/>
    <mergeCell ref="Z1:AA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725C3-3D8B-49DB-9748-B79D5033656A}">
  <dimension ref="A1:S26"/>
  <sheetViews>
    <sheetView workbookViewId="0">
      <selection activeCell="F22" sqref="F22:I26"/>
    </sheetView>
  </sheetViews>
  <sheetFormatPr defaultRowHeight="15" x14ac:dyDescent="0.25"/>
  <cols>
    <col min="5" max="5" width="4.42578125" customWidth="1"/>
    <col min="10" max="10" width="5.28515625" customWidth="1"/>
    <col min="15" max="15" width="4.140625" customWidth="1"/>
  </cols>
  <sheetData>
    <row r="1" spans="1:19" x14ac:dyDescent="0.25">
      <c r="A1" s="13" t="s">
        <v>32</v>
      </c>
      <c r="B1" s="14"/>
    </row>
    <row r="2" spans="1:19" x14ac:dyDescent="0.25">
      <c r="A2" s="10"/>
      <c r="B2" s="10" t="s">
        <v>18</v>
      </c>
      <c r="C2" s="10"/>
      <c r="D2" s="10"/>
      <c r="F2" s="10"/>
      <c r="G2" s="10" t="s">
        <v>26</v>
      </c>
      <c r="H2" s="10"/>
      <c r="I2" s="10"/>
      <c r="K2" s="10"/>
      <c r="L2" s="10" t="s">
        <v>22</v>
      </c>
      <c r="M2" s="10"/>
      <c r="N2" s="10"/>
      <c r="P2" s="10"/>
      <c r="Q2" s="10" t="s">
        <v>21</v>
      </c>
      <c r="R2" s="10"/>
      <c r="S2" s="10"/>
    </row>
    <row r="3" spans="1:19" x14ac:dyDescent="0.25">
      <c r="A3" t="s">
        <v>19</v>
      </c>
      <c r="B3">
        <v>100</v>
      </c>
      <c r="C3" s="11" t="s">
        <v>25</v>
      </c>
      <c r="D3">
        <v>2</v>
      </c>
      <c r="F3" t="s">
        <v>25</v>
      </c>
      <c r="G3">
        <v>2</v>
      </c>
      <c r="H3" s="11"/>
      <c r="M3" s="11" t="s">
        <v>23</v>
      </c>
      <c r="N3">
        <v>3.5</v>
      </c>
      <c r="R3" s="11" t="s">
        <v>20</v>
      </c>
      <c r="S3">
        <v>2000</v>
      </c>
    </row>
    <row r="4" spans="1:19" x14ac:dyDescent="0.25">
      <c r="A4" t="s">
        <v>20</v>
      </c>
      <c r="B4">
        <v>2000</v>
      </c>
      <c r="C4" s="12" t="s">
        <v>27</v>
      </c>
      <c r="D4">
        <v>2</v>
      </c>
      <c r="F4" t="s">
        <v>27</v>
      </c>
      <c r="G4">
        <v>2</v>
      </c>
      <c r="H4" s="12"/>
      <c r="M4" s="12" t="s">
        <v>28</v>
      </c>
      <c r="N4">
        <v>3.5</v>
      </c>
      <c r="R4" s="12"/>
    </row>
    <row r="5" spans="1:19" x14ac:dyDescent="0.25">
      <c r="C5" s="12"/>
      <c r="D5" t="s">
        <v>29</v>
      </c>
      <c r="F5" t="s">
        <v>30</v>
      </c>
      <c r="G5">
        <v>2</v>
      </c>
      <c r="H5" s="12"/>
      <c r="N5" t="s">
        <v>29</v>
      </c>
      <c r="R5" s="12"/>
    </row>
    <row r="6" spans="1:19" x14ac:dyDescent="0.25">
      <c r="C6" s="12" t="s">
        <v>30</v>
      </c>
      <c r="D6">
        <v>2</v>
      </c>
      <c r="H6" s="12"/>
      <c r="M6" s="12" t="s">
        <v>31</v>
      </c>
      <c r="N6">
        <v>3.5</v>
      </c>
      <c r="R6" s="12"/>
    </row>
    <row r="8" spans="1:19" x14ac:dyDescent="0.25">
      <c r="A8" s="10"/>
      <c r="B8" s="10" t="s">
        <v>24</v>
      </c>
      <c r="C8" s="10"/>
      <c r="D8" s="10"/>
      <c r="F8" s="10"/>
      <c r="G8" s="10"/>
      <c r="H8" s="10"/>
      <c r="I8" s="10"/>
      <c r="K8" s="10"/>
      <c r="L8" s="10"/>
      <c r="M8" s="10"/>
      <c r="N8" s="10"/>
      <c r="P8" s="10"/>
      <c r="Q8" s="10"/>
      <c r="R8" s="10"/>
      <c r="S8" s="10"/>
    </row>
    <row r="9" spans="1:19" x14ac:dyDescent="0.25">
      <c r="A9" t="s">
        <v>23</v>
      </c>
      <c r="B9">
        <v>3.5</v>
      </c>
      <c r="C9" s="11"/>
      <c r="H9" s="11"/>
      <c r="M9" s="11"/>
      <c r="R9" s="11"/>
    </row>
    <row r="10" spans="1:19" x14ac:dyDescent="0.25">
      <c r="A10" t="s">
        <v>28</v>
      </c>
      <c r="B10">
        <v>3.5</v>
      </c>
      <c r="C10" s="12"/>
      <c r="H10" s="12"/>
      <c r="M10" s="12"/>
      <c r="R10" s="12"/>
    </row>
    <row r="11" spans="1:19" x14ac:dyDescent="0.25">
      <c r="B11" t="s">
        <v>29</v>
      </c>
      <c r="C11" s="12"/>
      <c r="H11" s="12"/>
      <c r="M11" s="12"/>
      <c r="R11" s="12"/>
    </row>
    <row r="12" spans="1:19" x14ac:dyDescent="0.25">
      <c r="A12" t="s">
        <v>31</v>
      </c>
      <c r="B12">
        <v>3.5</v>
      </c>
      <c r="C12" s="12"/>
      <c r="H12" s="12"/>
      <c r="M12" s="12"/>
      <c r="R12" s="12"/>
    </row>
    <row r="15" spans="1:19" x14ac:dyDescent="0.25">
      <c r="A15" s="13" t="s">
        <v>33</v>
      </c>
      <c r="B15" s="14"/>
    </row>
    <row r="16" spans="1:19" x14ac:dyDescent="0.25">
      <c r="A16" s="10"/>
      <c r="B16" s="10" t="s">
        <v>18</v>
      </c>
      <c r="C16" s="10"/>
      <c r="D16" s="10"/>
      <c r="F16" s="10"/>
      <c r="G16" s="10" t="s">
        <v>26</v>
      </c>
      <c r="H16" s="10"/>
      <c r="I16" s="10"/>
      <c r="K16" s="10"/>
      <c r="L16" s="10" t="s">
        <v>22</v>
      </c>
      <c r="M16" s="10"/>
      <c r="N16" s="10"/>
      <c r="P16" s="10"/>
      <c r="Q16" s="10" t="s">
        <v>21</v>
      </c>
      <c r="R16" s="10"/>
      <c r="S16" s="10"/>
    </row>
    <row r="17" spans="1:19" x14ac:dyDescent="0.25">
      <c r="A17" t="s">
        <v>19</v>
      </c>
      <c r="B17">
        <v>100</v>
      </c>
      <c r="C17" s="11" t="s">
        <v>20</v>
      </c>
      <c r="D17">
        <v>100</v>
      </c>
      <c r="F17" t="s">
        <v>20</v>
      </c>
      <c r="G17">
        <v>100</v>
      </c>
      <c r="H17" s="11"/>
      <c r="M17" s="11" t="s">
        <v>25</v>
      </c>
      <c r="N17">
        <v>3.5</v>
      </c>
      <c r="R17" s="11" t="s">
        <v>23</v>
      </c>
      <c r="S17">
        <v>2000</v>
      </c>
    </row>
    <row r="18" spans="1:19" x14ac:dyDescent="0.25">
      <c r="C18" s="12"/>
      <c r="F18" t="s">
        <v>23</v>
      </c>
      <c r="G18">
        <v>2000</v>
      </c>
      <c r="H18" s="12"/>
      <c r="M18" s="12" t="s">
        <v>28</v>
      </c>
      <c r="N18">
        <v>3.5</v>
      </c>
      <c r="R18" s="12"/>
    </row>
    <row r="19" spans="1:19" x14ac:dyDescent="0.25">
      <c r="A19" t="s">
        <v>35</v>
      </c>
      <c r="B19">
        <v>100</v>
      </c>
      <c r="C19" s="12"/>
      <c r="H19" s="12" t="s">
        <v>35</v>
      </c>
      <c r="I19">
        <v>100</v>
      </c>
      <c r="M19" s="12" t="s">
        <v>34</v>
      </c>
      <c r="N19">
        <v>3.5</v>
      </c>
      <c r="R19" s="12"/>
    </row>
    <row r="20" spans="1:19" x14ac:dyDescent="0.25">
      <c r="C20" s="12"/>
      <c r="H20" s="12"/>
      <c r="M20" s="12"/>
      <c r="R20" s="12"/>
    </row>
    <row r="22" spans="1:19" x14ac:dyDescent="0.25">
      <c r="A22" s="10"/>
      <c r="B22" s="10" t="s">
        <v>24</v>
      </c>
      <c r="C22" s="10"/>
      <c r="D22" s="10"/>
      <c r="F22" s="10"/>
      <c r="G22" s="10"/>
      <c r="H22" s="10"/>
      <c r="I22" s="10"/>
      <c r="K22" s="10"/>
      <c r="L22" s="10"/>
      <c r="M22" s="10"/>
      <c r="N22" s="10"/>
      <c r="P22" s="10"/>
      <c r="Q22" s="10"/>
      <c r="R22" s="10"/>
      <c r="S22" s="10"/>
    </row>
    <row r="23" spans="1:19" x14ac:dyDescent="0.25">
      <c r="A23" t="str">
        <f>M17</f>
        <v>3.</v>
      </c>
      <c r="B23">
        <f>N17</f>
        <v>3.5</v>
      </c>
      <c r="C23" s="11"/>
      <c r="H23" s="11"/>
      <c r="M23" s="11"/>
      <c r="R23" s="11"/>
    </row>
    <row r="24" spans="1:19" x14ac:dyDescent="0.25">
      <c r="A24" t="str">
        <f t="shared" ref="A24:B24" si="0">M18</f>
        <v>4.</v>
      </c>
      <c r="B24">
        <f t="shared" si="0"/>
        <v>3.5</v>
      </c>
      <c r="C24" s="12"/>
      <c r="H24" s="12"/>
      <c r="M24" s="12"/>
      <c r="R24" s="12"/>
    </row>
    <row r="25" spans="1:19" x14ac:dyDescent="0.25">
      <c r="A25" t="str">
        <f t="shared" ref="A25:B25" si="1">M19</f>
        <v>1003.</v>
      </c>
      <c r="B25">
        <f t="shared" si="1"/>
        <v>3.5</v>
      </c>
      <c r="C25" s="12"/>
      <c r="H25" s="12"/>
      <c r="M25" s="12"/>
      <c r="R25" s="12"/>
    </row>
    <row r="26" spans="1:19" x14ac:dyDescent="0.25">
      <c r="C26" s="12"/>
      <c r="H26" s="12"/>
      <c r="M26" s="12"/>
      <c r="R26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FIFO_LIFO</vt:lpstr>
      <vt:lpstr>A_B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2022-10-17T08:22:30Z</dcterms:created>
  <dcterms:modified xsi:type="dcterms:W3CDTF">2022-10-18T09:28:34Z</dcterms:modified>
</cp:coreProperties>
</file>