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ZS2022\"/>
    </mc:Choice>
  </mc:AlternateContent>
  <xr:revisionPtr revIDLastSave="0" documentId="8_{534C589E-DC8A-4BFB-839B-EA04BBE39FE2}" xr6:coauthVersionLast="47" xr6:coauthVersionMax="47" xr10:uidLastSave="{00000000-0000-0000-0000-000000000000}"/>
  <bookViews>
    <workbookView xWindow="-120" yWindow="-120" windowWidth="19440" windowHeight="11640" xr2:uid="{F0E3CCA1-CD5B-4F64-B9E2-18BCA8C91561}"/>
  </bookViews>
  <sheets>
    <sheet name="FIFO_LIFO" sheetId="1" r:id="rId1"/>
    <sheet name="A_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AH7" i="1"/>
  <c r="AA4" i="1" s="1"/>
  <c r="AK21" i="1"/>
  <c r="AK20" i="1"/>
  <c r="AC20" i="1"/>
  <c r="AB20" i="1"/>
  <c r="AR17" i="1"/>
  <c r="AQ17" i="1"/>
  <c r="AA14" i="1"/>
  <c r="AM7" i="1" s="1"/>
  <c r="AC13" i="1"/>
  <c r="AA13" i="1"/>
  <c r="AC12" i="1"/>
  <c r="AA12" i="1"/>
  <c r="Z12" i="1"/>
  <c r="AR11" i="1"/>
  <c r="AQ11" i="1"/>
  <c r="AC11" i="1"/>
  <c r="AB11" i="1"/>
  <c r="AA11" i="1"/>
  <c r="AM4" i="1" s="1"/>
  <c r="AF10" i="1"/>
  <c r="AK19" i="1" s="1"/>
  <c r="AE10" i="1"/>
  <c r="AB10" i="1"/>
  <c r="AL7" i="1"/>
  <c r="AF7" i="1"/>
  <c r="AE7" i="1"/>
  <c r="AM6" i="1"/>
  <c r="AL6" i="1"/>
  <c r="AF6" i="1"/>
  <c r="AE6" i="1"/>
  <c r="AM5" i="1"/>
  <c r="AF5" i="1"/>
  <c r="AF4" i="1"/>
  <c r="AC10" i="1" s="1"/>
  <c r="AM3" i="1"/>
  <c r="AA10" i="1" s="1"/>
  <c r="AA3" i="1"/>
  <c r="AC3" i="1" s="1"/>
  <c r="AF3" i="1" s="1"/>
  <c r="Q22" i="1"/>
  <c r="Q21" i="1"/>
  <c r="Q20" i="1"/>
  <c r="Q19" i="1"/>
  <c r="Q18" i="1"/>
  <c r="Q17" i="1"/>
  <c r="S17" i="1"/>
  <c r="G4" i="1"/>
  <c r="N7" i="1"/>
  <c r="H20" i="1"/>
  <c r="I20" i="1"/>
  <c r="X17" i="1"/>
  <c r="W17" i="1"/>
  <c r="X11" i="1"/>
  <c r="W11" i="1"/>
  <c r="K10" i="1"/>
  <c r="X10" i="1"/>
  <c r="L10" i="1" s="1"/>
  <c r="R7" i="1"/>
  <c r="G14" i="1"/>
  <c r="S7" i="1" s="1"/>
  <c r="K7" i="1"/>
  <c r="I13" i="1"/>
  <c r="L7" i="1" s="1"/>
  <c r="S6" i="1"/>
  <c r="R6" i="1"/>
  <c r="G13" i="1"/>
  <c r="K6" i="1"/>
  <c r="I12" i="1"/>
  <c r="L6" i="1" s="1"/>
  <c r="F12" i="1"/>
  <c r="G12" i="1"/>
  <c r="S5" i="1" s="1"/>
  <c r="H11" i="1"/>
  <c r="L5" i="1"/>
  <c r="I11" i="1" s="1"/>
  <c r="G11" i="1"/>
  <c r="S4" i="1" s="1"/>
  <c r="I10" i="1"/>
  <c r="H10" i="1"/>
  <c r="L4" i="1"/>
  <c r="S3" i="1"/>
  <c r="G10" i="1" s="1"/>
  <c r="G3" i="1"/>
  <c r="I3" i="1" s="1"/>
  <c r="L3" i="1" s="1"/>
  <c r="G21" i="2"/>
  <c r="G8" i="2"/>
  <c r="AK17" i="1" l="1"/>
  <c r="AM17" i="1"/>
  <c r="AK18" i="1" s="1"/>
  <c r="AK22" i="1" s="1"/>
</calcChain>
</file>

<file path=xl/sharedStrings.xml><?xml version="1.0" encoding="utf-8"?>
<sst xmlns="http://schemas.openxmlformats.org/spreadsheetml/2006/main" count="147" uniqueCount="63">
  <si>
    <t>Vše za hotové …</t>
  </si>
  <si>
    <t>FAP Telefon</t>
  </si>
  <si>
    <t>FAP Nájem</t>
  </si>
  <si>
    <t>PZ Zboží 1000 ks á 25 Kč  / ks</t>
  </si>
  <si>
    <t>Prodej 700 ks á 40 Kč</t>
  </si>
  <si>
    <t>Nákup 1000 ks á 27 Kč</t>
  </si>
  <si>
    <t>Prodej 1100 Ks á 40 Kč</t>
  </si>
  <si>
    <t>Nákup 1000 ks á 29 Kč</t>
  </si>
  <si>
    <t>Prodej 800 ks á 40</t>
  </si>
  <si>
    <t>Nákup 1000 ks á 32 Kč</t>
  </si>
  <si>
    <t>Prodej 1300 á 40</t>
  </si>
  <si>
    <t>Nákup 1000 ks á 36 Kč</t>
  </si>
  <si>
    <t>Prodej 800 ks á 40 Kč</t>
  </si>
  <si>
    <t>Mzdy</t>
  </si>
  <si>
    <t>Odpisy</t>
  </si>
  <si>
    <t>Vysvětlete rozdíl.</t>
  </si>
  <si>
    <t>A - Zboží</t>
  </si>
  <si>
    <t>1.</t>
  </si>
  <si>
    <t>Z - dodava.</t>
  </si>
  <si>
    <t>2.</t>
  </si>
  <si>
    <t>N - prod. Zboží</t>
  </si>
  <si>
    <t>3.</t>
  </si>
  <si>
    <t>V - tržby</t>
  </si>
  <si>
    <t>A - Pohledávka</t>
  </si>
  <si>
    <t>4.</t>
  </si>
  <si>
    <t>5.</t>
  </si>
  <si>
    <t>2000.</t>
  </si>
  <si>
    <t>2001.</t>
  </si>
  <si>
    <t>Z / Z</t>
  </si>
  <si>
    <t>NPZ</t>
  </si>
  <si>
    <t>Tržby</t>
  </si>
  <si>
    <t>HV</t>
  </si>
  <si>
    <t>"A"</t>
  </si>
  <si>
    <t>"B"</t>
  </si>
  <si>
    <t>PZ</t>
  </si>
  <si>
    <t>XXX</t>
  </si>
  <si>
    <t>KZ</t>
  </si>
  <si>
    <t>Zjistěte HV pomocí FIFO</t>
  </si>
  <si>
    <t>Zjistěte HV pomocí LIFO</t>
  </si>
  <si>
    <t>"B" FIFO</t>
  </si>
  <si>
    <t>A.</t>
  </si>
  <si>
    <t>N - NPZ</t>
  </si>
  <si>
    <t>A - Peníze</t>
  </si>
  <si>
    <t>6.</t>
  </si>
  <si>
    <t>7.</t>
  </si>
  <si>
    <t>8.</t>
  </si>
  <si>
    <t>9.</t>
  </si>
  <si>
    <t>Z - dodav</t>
  </si>
  <si>
    <t>10.</t>
  </si>
  <si>
    <t>N - Služby</t>
  </si>
  <si>
    <t>11.</t>
  </si>
  <si>
    <t>N - mzdy</t>
  </si>
  <si>
    <t>12.</t>
  </si>
  <si>
    <t>Z - zaměstnanci</t>
  </si>
  <si>
    <t>N - odpisy</t>
  </si>
  <si>
    <t>13.</t>
  </si>
  <si>
    <t>A - aktivum 01</t>
  </si>
  <si>
    <t>Oprávky - A 01</t>
  </si>
  <si>
    <t>B.</t>
  </si>
  <si>
    <t>Trž</t>
  </si>
  <si>
    <t>Marže</t>
  </si>
  <si>
    <t>Služby</t>
  </si>
  <si>
    <t>"B" LIFO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</si>
</sst>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6" formatCode="#,##0_ ;\-#,##0\ "/>
    <numFmt numFmtId="167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5" xfId="1" applyFont="1" applyBorder="1"/>
    <xf numFmtId="44" fontId="0" fillId="0" borderId="8" xfId="1" applyFont="1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0" xfId="0" applyFont="1"/>
    <xf numFmtId="0" fontId="0" fillId="0" borderId="0" xfId="0" applyFill="1" applyBorder="1"/>
    <xf numFmtId="0" fontId="2" fillId="0" borderId="5" xfId="0" applyFont="1" applyBorder="1"/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166" fontId="0" fillId="0" borderId="0" xfId="0" applyNumberFormat="1"/>
    <xf numFmtId="0" fontId="0" fillId="0" borderId="0" xfId="0" applyBorder="1"/>
    <xf numFmtId="0" fontId="0" fillId="2" borderId="7" xfId="0" applyFill="1" applyBorder="1"/>
    <xf numFmtId="0" fontId="0" fillId="2" borderId="8" xfId="0" applyFill="1" applyBorder="1"/>
    <xf numFmtId="43" fontId="0" fillId="0" borderId="0" xfId="2" applyFont="1"/>
    <xf numFmtId="167" fontId="0" fillId="0" borderId="0" xfId="0" applyNumberFormat="1"/>
  </cellXfs>
  <cellStyles count="3">
    <cellStyle name="Čárka" xfId="2" builtinId="3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483855</xdr:colOff>
      <xdr:row>11</xdr:row>
      <xdr:rowOff>161940</xdr:rowOff>
    </xdr:from>
    <xdr:to>
      <xdr:col>14</xdr:col>
      <xdr:colOff>359700</xdr:colOff>
      <xdr:row>17</xdr:row>
      <xdr:rowOff>68340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1FD93DE8-0116-435D-9DCC-BB7FDBE517F9}"/>
                </a:ext>
              </a:extLst>
            </xdr14:cNvPr>
            <xdr14:cNvContentPartPr/>
          </xdr14:nvContentPartPr>
          <xdr14:nvPr macro=""/>
          <xdr14:xfrm>
            <a:off x="5865480" y="2638440"/>
            <a:ext cx="2076120" cy="1049400"/>
          </xdr14:xfrm>
        </xdr:contentPart>
      </mc:Choice>
      <mc:Fallback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1FD93DE8-0116-435D-9DCC-BB7FDBE517F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856840" y="2629440"/>
              <a:ext cx="2093760" cy="10670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0-17T11:54:03.92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3127 132,'-264'-1,"-562"8,6 63,366 15,355-60,1 4,-139 63,217-83,1 1,1 0,0 2,0 0,1 2,1-1,0 2,1 0,1 1,0 1,1 0,1 0,0 1,2 1,0 0,1 1,1-1,1 2,-9 37,2-2,2 1,3 1,-2 91,11-121,1 0,1 0,1 0,2-1,1 1,1-1,2 0,0-1,20 39,23 24,4-2,4-3,3-3,4-2,3-4,158 131,242 140,-374-287,4-4,1-5,123 43,-127-60,2-4,184 29,543 4,-540-55,0-14,284-43,-447 28,198-62,107-71,-349 124,142-79,-190 91,-1-1,-1-1,-1-1,-1-2,-1-1,-2-1,28-37,-20 17,-2-2,-2 0,-3-2,-1-1,-3-1,-2-1,-3-1,15-80,-25 94,-1-1,-2 1,-1-1,-3 1,-1 0,-2-1,-2 1,-1 0,-2 1,-2 0,-2 0,-24-51,8 39,-2 1,-1 1,-3 2,-2 1,-2 2,-2 2,-2 2,-91-67,16 28,-3 5,-201-89,175 98,-2 7,-3 6,-2 7,-213-34,234 60,0 7,-1 5,0 6,0 6,-212 35,-161 76,210-44,-31 17,47-11,93-28,139-37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55DF1-DCAA-4A62-A01C-D062E6F55503}">
  <dimension ref="A1:AR22"/>
  <sheetViews>
    <sheetView tabSelected="1" workbookViewId="0">
      <pane xSplit="4" topLeftCell="P1" activePane="topRight" state="frozenSplit"/>
      <selection pane="topRight" activeCell="Q22" sqref="Q22"/>
    </sheetView>
  </sheetViews>
  <sheetFormatPr defaultRowHeight="15" x14ac:dyDescent="0.25"/>
  <cols>
    <col min="1" max="1" width="4" customWidth="1"/>
    <col min="2" max="2" width="28.7109375" customWidth="1"/>
    <col min="3" max="3" width="14" customWidth="1"/>
    <col min="4" max="4" width="2.5703125" customWidth="1"/>
    <col min="5" max="5" width="3" customWidth="1"/>
    <col min="6" max="6" width="3.5703125" customWidth="1"/>
    <col min="8" max="8" width="3.5703125" bestFit="1" customWidth="1"/>
    <col min="10" max="10" width="3.42578125" customWidth="1"/>
    <col min="11" max="11" width="3.28515625" customWidth="1"/>
    <col min="13" max="13" width="3.28515625" customWidth="1"/>
    <col min="15" max="15" width="3.140625" customWidth="1"/>
    <col min="16" max="16" width="6.42578125" bestFit="1" customWidth="1"/>
    <col min="17" max="17" width="11.85546875" bestFit="1" customWidth="1"/>
    <col min="18" max="18" width="3.5703125" bestFit="1" customWidth="1"/>
    <col min="19" max="19" width="11.42578125" bestFit="1" customWidth="1"/>
    <col min="20" max="20" width="3.28515625" customWidth="1"/>
    <col min="21" max="21" width="3.7109375" customWidth="1"/>
    <col min="23" max="23" width="3.42578125" customWidth="1"/>
    <col min="24" max="24" width="8.28515625" customWidth="1"/>
    <col min="25" max="25" width="2.5703125" customWidth="1"/>
    <col min="26" max="26" width="3.140625" bestFit="1" customWidth="1"/>
    <col min="28" max="28" width="3.5703125" bestFit="1" customWidth="1"/>
    <col min="30" max="30" width="4.140625" customWidth="1"/>
    <col min="31" max="31" width="3.5703125" bestFit="1" customWidth="1"/>
    <col min="33" max="33" width="2.7109375" bestFit="1" customWidth="1"/>
    <col min="34" max="34" width="6" bestFit="1" customWidth="1"/>
    <col min="35" max="35" width="3.28515625" customWidth="1"/>
    <col min="36" max="36" width="7.140625" bestFit="1" customWidth="1"/>
    <col min="37" max="37" width="11.85546875" bestFit="1" customWidth="1"/>
    <col min="38" max="38" width="3.5703125" bestFit="1" customWidth="1"/>
    <col min="39" max="39" width="11.42578125" bestFit="1" customWidth="1"/>
    <col min="40" max="40" width="2.28515625" customWidth="1"/>
    <col min="41" max="41" width="3.7109375" customWidth="1"/>
    <col min="42" max="42" width="6.7109375" customWidth="1"/>
    <col min="43" max="43" width="3.5703125" bestFit="1" customWidth="1"/>
  </cols>
  <sheetData>
    <row r="1" spans="1:44" x14ac:dyDescent="0.25">
      <c r="F1" s="16" t="s">
        <v>39</v>
      </c>
      <c r="G1" s="16"/>
      <c r="Z1" s="16" t="s">
        <v>62</v>
      </c>
      <c r="AA1" s="16"/>
    </row>
    <row r="2" spans="1:44" ht="15.75" thickBot="1" x14ac:dyDescent="0.3">
      <c r="F2" s="10"/>
      <c r="G2" s="17" t="s">
        <v>16</v>
      </c>
      <c r="H2" s="17"/>
      <c r="I2" s="10"/>
      <c r="K2" s="10"/>
      <c r="L2" s="17" t="s">
        <v>41</v>
      </c>
      <c r="M2" s="17"/>
      <c r="N2" s="10"/>
      <c r="P2" s="10"/>
      <c r="Q2" s="17" t="s">
        <v>22</v>
      </c>
      <c r="R2" s="17"/>
      <c r="S2" s="10"/>
      <c r="U2" s="10"/>
      <c r="V2" s="10"/>
      <c r="W2" s="10"/>
      <c r="X2" s="10"/>
      <c r="Z2" s="10"/>
      <c r="AA2" s="17" t="s">
        <v>16</v>
      </c>
      <c r="AB2" s="17"/>
      <c r="AC2" s="10"/>
      <c r="AE2" s="10"/>
      <c r="AF2" s="17" t="s">
        <v>41</v>
      </c>
      <c r="AG2" s="17"/>
      <c r="AH2" s="10"/>
      <c r="AJ2" s="10"/>
      <c r="AK2" s="17" t="s">
        <v>22</v>
      </c>
      <c r="AL2" s="17"/>
      <c r="AM2" s="10"/>
      <c r="AO2" s="10"/>
      <c r="AP2" s="10"/>
      <c r="AQ2" s="10"/>
      <c r="AR2" s="10"/>
    </row>
    <row r="3" spans="1:44" ht="15.75" thickTop="1" x14ac:dyDescent="0.25">
      <c r="A3" s="7" t="s">
        <v>3</v>
      </c>
      <c r="B3" s="8"/>
      <c r="C3" s="8"/>
      <c r="D3" s="9"/>
      <c r="F3" t="s">
        <v>34</v>
      </c>
      <c r="G3">
        <f>1000*25</f>
        <v>25000</v>
      </c>
      <c r="H3" s="11" t="s">
        <v>40</v>
      </c>
      <c r="I3">
        <f>G3</f>
        <v>25000</v>
      </c>
      <c r="K3" t="s">
        <v>40</v>
      </c>
      <c r="L3">
        <f>I3</f>
        <v>25000</v>
      </c>
      <c r="M3" s="11"/>
      <c r="R3" s="11" t="s">
        <v>17</v>
      </c>
      <c r="S3">
        <f>700*40</f>
        <v>28000</v>
      </c>
      <c r="W3" s="11"/>
      <c r="Z3" t="s">
        <v>34</v>
      </c>
      <c r="AA3">
        <f>1000*25</f>
        <v>25000</v>
      </c>
      <c r="AB3" s="11" t="s">
        <v>40</v>
      </c>
      <c r="AC3">
        <f>AA3</f>
        <v>25000</v>
      </c>
      <c r="AE3" t="s">
        <v>40</v>
      </c>
      <c r="AF3">
        <f>AC3</f>
        <v>25000</v>
      </c>
      <c r="AG3" s="11"/>
      <c r="AL3" s="11" t="s">
        <v>17</v>
      </c>
      <c r="AM3">
        <f>700*40</f>
        <v>28000</v>
      </c>
      <c r="AQ3" s="11"/>
    </row>
    <row r="4" spans="1:44" x14ac:dyDescent="0.25">
      <c r="A4" s="1"/>
      <c r="B4" s="15" t="s">
        <v>0</v>
      </c>
      <c r="C4" s="2"/>
      <c r="D4" s="3"/>
      <c r="F4" t="s">
        <v>58</v>
      </c>
      <c r="G4">
        <f>N7</f>
        <v>10800</v>
      </c>
      <c r="H4" s="12"/>
      <c r="K4" t="s">
        <v>19</v>
      </c>
      <c r="L4">
        <f>27*1000</f>
        <v>27000</v>
      </c>
      <c r="M4" s="12"/>
      <c r="R4" s="12" t="s">
        <v>21</v>
      </c>
      <c r="S4">
        <f>G11</f>
        <v>44000</v>
      </c>
      <c r="W4" s="12"/>
      <c r="Z4" t="s">
        <v>58</v>
      </c>
      <c r="AA4">
        <f>AH7</f>
        <v>7500</v>
      </c>
      <c r="AB4" s="12"/>
      <c r="AE4" t="s">
        <v>19</v>
      </c>
      <c r="AF4">
        <f>27*1000</f>
        <v>27000</v>
      </c>
      <c r="AG4" s="12"/>
      <c r="AL4" s="12" t="s">
        <v>21</v>
      </c>
      <c r="AM4">
        <f>AA11</f>
        <v>44000</v>
      </c>
      <c r="AQ4" s="12"/>
    </row>
    <row r="5" spans="1:44" x14ac:dyDescent="0.25">
      <c r="A5" s="18">
        <v>1</v>
      </c>
      <c r="B5" s="19" t="s">
        <v>4</v>
      </c>
      <c r="C5" s="2"/>
      <c r="D5" s="3"/>
      <c r="H5" s="12"/>
      <c r="K5" t="s">
        <v>24</v>
      </c>
      <c r="L5">
        <f>29*1000</f>
        <v>29000</v>
      </c>
      <c r="M5" s="12"/>
      <c r="R5" s="12" t="s">
        <v>25</v>
      </c>
      <c r="S5">
        <f>G12</f>
        <v>32000</v>
      </c>
      <c r="W5" s="12"/>
      <c r="AB5" s="12"/>
      <c r="AE5" t="s">
        <v>24</v>
      </c>
      <c r="AF5">
        <f>29*1000</f>
        <v>29000</v>
      </c>
      <c r="AG5" s="12"/>
      <c r="AL5" s="12" t="s">
        <v>25</v>
      </c>
      <c r="AM5">
        <f>AA12</f>
        <v>32000</v>
      </c>
      <c r="AQ5" s="12"/>
    </row>
    <row r="6" spans="1:44" x14ac:dyDescent="0.25">
      <c r="A6" s="18">
        <v>2</v>
      </c>
      <c r="B6" s="19" t="s">
        <v>5</v>
      </c>
      <c r="C6" s="2"/>
      <c r="D6" s="3"/>
      <c r="H6" s="12"/>
      <c r="K6" t="str">
        <f>H12</f>
        <v>6.</v>
      </c>
      <c r="L6">
        <f>I12</f>
        <v>32000</v>
      </c>
      <c r="M6" s="12"/>
      <c r="R6" s="12" t="str">
        <f>F13</f>
        <v>7.</v>
      </c>
      <c r="S6">
        <f>G13</f>
        <v>52000</v>
      </c>
      <c r="W6" s="12"/>
      <c r="AB6" s="12"/>
      <c r="AE6" t="str">
        <f>AB12</f>
        <v>6.</v>
      </c>
      <c r="AF6">
        <f>AC12</f>
        <v>32000</v>
      </c>
      <c r="AG6" s="12"/>
      <c r="AL6" s="12" t="str">
        <f>Z13</f>
        <v>7.</v>
      </c>
      <c r="AM6">
        <f>AA13</f>
        <v>52000</v>
      </c>
      <c r="AQ6" s="12"/>
    </row>
    <row r="7" spans="1:44" x14ac:dyDescent="0.25">
      <c r="A7" s="18">
        <v>3</v>
      </c>
      <c r="B7" s="19" t="s">
        <v>6</v>
      </c>
      <c r="C7" s="2"/>
      <c r="D7" s="3"/>
      <c r="H7" s="12"/>
      <c r="K7" t="str">
        <f>H13</f>
        <v>8.</v>
      </c>
      <c r="L7">
        <f>I13</f>
        <v>36000</v>
      </c>
      <c r="M7" s="12" t="s">
        <v>58</v>
      </c>
      <c r="N7">
        <f>300*36</f>
        <v>10800</v>
      </c>
      <c r="R7" s="12" t="str">
        <f>F14</f>
        <v>9.</v>
      </c>
      <c r="S7">
        <f>G14</f>
        <v>32000</v>
      </c>
      <c r="W7" s="12"/>
      <c r="AB7" s="12"/>
      <c r="AE7" t="str">
        <f>AB13</f>
        <v>8.</v>
      </c>
      <c r="AF7">
        <f>AC13</f>
        <v>36000</v>
      </c>
      <c r="AG7" s="12" t="s">
        <v>58</v>
      </c>
      <c r="AH7">
        <f>300*25</f>
        <v>7500</v>
      </c>
      <c r="AL7" s="12" t="str">
        <f>Z14</f>
        <v>9.</v>
      </c>
      <c r="AM7">
        <f>AA14</f>
        <v>32000</v>
      </c>
      <c r="AQ7" s="12"/>
    </row>
    <row r="8" spans="1:44" x14ac:dyDescent="0.25">
      <c r="A8" s="18">
        <v>4</v>
      </c>
      <c r="B8" s="19" t="s">
        <v>7</v>
      </c>
      <c r="C8" s="2"/>
      <c r="D8" s="3"/>
    </row>
    <row r="9" spans="1:44" x14ac:dyDescent="0.25">
      <c r="A9" s="18">
        <v>5</v>
      </c>
      <c r="B9" s="19" t="s">
        <v>8</v>
      </c>
      <c r="C9" s="2"/>
      <c r="D9" s="3"/>
      <c r="F9" s="10"/>
      <c r="G9" s="10" t="s">
        <v>42</v>
      </c>
      <c r="H9" s="10"/>
      <c r="I9" s="10"/>
      <c r="K9" s="10"/>
      <c r="L9" s="10" t="s">
        <v>49</v>
      </c>
      <c r="M9" s="10"/>
      <c r="N9" s="10"/>
      <c r="P9" s="10"/>
      <c r="Q9" s="10"/>
      <c r="R9" s="10"/>
      <c r="S9" s="10"/>
      <c r="U9" s="10"/>
      <c r="V9" s="17" t="s">
        <v>47</v>
      </c>
      <c r="W9" s="17"/>
      <c r="X9" s="10"/>
      <c r="Z9" s="10"/>
      <c r="AA9" s="10" t="s">
        <v>42</v>
      </c>
      <c r="AB9" s="10"/>
      <c r="AC9" s="10"/>
      <c r="AE9" s="10"/>
      <c r="AF9" s="10" t="s">
        <v>49</v>
      </c>
      <c r="AG9" s="10"/>
      <c r="AH9" s="10"/>
      <c r="AJ9" s="10"/>
      <c r="AK9" s="10"/>
      <c r="AL9" s="10"/>
      <c r="AM9" s="10"/>
      <c r="AO9" s="10"/>
      <c r="AP9" s="17" t="s">
        <v>47</v>
      </c>
      <c r="AQ9" s="17"/>
      <c r="AR9" s="10"/>
    </row>
    <row r="10" spans="1:44" x14ac:dyDescent="0.25">
      <c r="A10" s="18">
        <v>6</v>
      </c>
      <c r="B10" s="19" t="s">
        <v>9</v>
      </c>
      <c r="C10" s="2"/>
      <c r="D10" s="3"/>
      <c r="F10" t="s">
        <v>17</v>
      </c>
      <c r="G10">
        <f>S3</f>
        <v>28000</v>
      </c>
      <c r="H10" s="11" t="str">
        <f>K4</f>
        <v>2.</v>
      </c>
      <c r="I10">
        <f>L4</f>
        <v>27000</v>
      </c>
      <c r="K10" t="str">
        <f>W10</f>
        <v>10.</v>
      </c>
      <c r="L10" s="20">
        <f>X10</f>
        <v>2000</v>
      </c>
      <c r="M10" s="11"/>
      <c r="R10" s="11"/>
      <c r="W10" s="11" t="s">
        <v>48</v>
      </c>
      <c r="X10" s="20">
        <f>C14</f>
        <v>2000</v>
      </c>
      <c r="Z10" t="s">
        <v>17</v>
      </c>
      <c r="AA10">
        <f>AM3</f>
        <v>28000</v>
      </c>
      <c r="AB10" s="11" t="str">
        <f>AE4</f>
        <v>2.</v>
      </c>
      <c r="AC10">
        <f>AF4</f>
        <v>27000</v>
      </c>
      <c r="AE10" t="str">
        <f>AQ10</f>
        <v>10.</v>
      </c>
      <c r="AF10" s="20">
        <f>AR10</f>
        <v>2000</v>
      </c>
      <c r="AG10" s="11"/>
      <c r="AL10" s="11"/>
      <c r="AQ10" s="11" t="s">
        <v>48</v>
      </c>
      <c r="AR10" s="20">
        <v>2000</v>
      </c>
    </row>
    <row r="11" spans="1:44" x14ac:dyDescent="0.25">
      <c r="A11" s="18">
        <v>7</v>
      </c>
      <c r="B11" s="19" t="s">
        <v>10</v>
      </c>
      <c r="C11" s="2"/>
      <c r="D11" s="3"/>
      <c r="F11" t="s">
        <v>21</v>
      </c>
      <c r="G11">
        <f>40*1100</f>
        <v>44000</v>
      </c>
      <c r="H11" s="12" t="str">
        <f>K5</f>
        <v>4.</v>
      </c>
      <c r="I11">
        <f>L5</f>
        <v>29000</v>
      </c>
      <c r="K11" t="s">
        <v>50</v>
      </c>
      <c r="L11">
        <v>17000</v>
      </c>
      <c r="M11" s="12"/>
      <c r="R11" s="12"/>
      <c r="W11" s="12" t="str">
        <f>K11</f>
        <v>11.</v>
      </c>
      <c r="X11">
        <f>L11</f>
        <v>17000</v>
      </c>
      <c r="Z11" t="s">
        <v>21</v>
      </c>
      <c r="AA11">
        <f>40*1100</f>
        <v>44000</v>
      </c>
      <c r="AB11" s="12" t="str">
        <f>AE5</f>
        <v>4.</v>
      </c>
      <c r="AC11">
        <f>AF5</f>
        <v>29000</v>
      </c>
      <c r="AE11" t="s">
        <v>50</v>
      </c>
      <c r="AF11">
        <v>17000</v>
      </c>
      <c r="AG11" s="12"/>
      <c r="AL11" s="12"/>
      <c r="AQ11" s="12" t="str">
        <f>AE11</f>
        <v>11.</v>
      </c>
      <c r="AR11">
        <f>AF11</f>
        <v>17000</v>
      </c>
    </row>
    <row r="12" spans="1:44" x14ac:dyDescent="0.25">
      <c r="A12" s="18">
        <v>8</v>
      </c>
      <c r="B12" s="19" t="s">
        <v>11</v>
      </c>
      <c r="C12" s="2"/>
      <c r="D12" s="3"/>
      <c r="F12" t="str">
        <f>R5</f>
        <v>5.</v>
      </c>
      <c r="G12">
        <f>800*40</f>
        <v>32000</v>
      </c>
      <c r="H12" s="12" t="s">
        <v>43</v>
      </c>
      <c r="I12">
        <f>1000*32</f>
        <v>32000</v>
      </c>
      <c r="K12" s="21"/>
      <c r="L12" s="21"/>
      <c r="M12" s="21"/>
      <c r="N12" s="21"/>
      <c r="R12" s="12"/>
      <c r="W12" s="12"/>
      <c r="Z12" t="str">
        <f>AL5</f>
        <v>5.</v>
      </c>
      <c r="AA12">
        <f>800*40</f>
        <v>32000</v>
      </c>
      <c r="AB12" s="12" t="s">
        <v>43</v>
      </c>
      <c r="AC12">
        <f>1000*32</f>
        <v>32000</v>
      </c>
      <c r="AE12" s="21"/>
      <c r="AF12" s="21"/>
      <c r="AG12" s="21"/>
      <c r="AH12" s="21"/>
      <c r="AL12" s="12"/>
      <c r="AQ12" s="12"/>
    </row>
    <row r="13" spans="1:44" x14ac:dyDescent="0.25">
      <c r="A13" s="18">
        <v>9</v>
      </c>
      <c r="B13" s="19" t="s">
        <v>12</v>
      </c>
      <c r="C13" s="2"/>
      <c r="D13" s="3"/>
      <c r="F13" t="s">
        <v>44</v>
      </c>
      <c r="G13">
        <f>1300*40</f>
        <v>52000</v>
      </c>
      <c r="H13" s="12" t="s">
        <v>45</v>
      </c>
      <c r="I13">
        <f>1000*36</f>
        <v>36000</v>
      </c>
      <c r="K13" s="10"/>
      <c r="L13" s="10" t="s">
        <v>51</v>
      </c>
      <c r="M13" s="10"/>
      <c r="N13" s="10"/>
      <c r="R13" s="12"/>
      <c r="W13" s="12"/>
      <c r="Z13" t="s">
        <v>44</v>
      </c>
      <c r="AA13">
        <f>1300*40</f>
        <v>52000</v>
      </c>
      <c r="AB13" s="12" t="s">
        <v>45</v>
      </c>
      <c r="AC13">
        <f>1000*36</f>
        <v>36000</v>
      </c>
      <c r="AE13" s="10"/>
      <c r="AF13" s="10" t="s">
        <v>51</v>
      </c>
      <c r="AG13" s="10"/>
      <c r="AH13" s="10"/>
      <c r="AL13" s="12"/>
      <c r="AQ13" s="12"/>
    </row>
    <row r="14" spans="1:44" x14ac:dyDescent="0.25">
      <c r="A14" s="18">
        <v>10</v>
      </c>
      <c r="B14" s="19" t="s">
        <v>1</v>
      </c>
      <c r="C14" s="4">
        <v>2000</v>
      </c>
      <c r="D14" s="3"/>
      <c r="F14" t="s">
        <v>46</v>
      </c>
      <c r="G14">
        <f>800*40</f>
        <v>32000</v>
      </c>
      <c r="H14" s="12"/>
      <c r="K14" t="s">
        <v>52</v>
      </c>
      <c r="L14">
        <v>30000</v>
      </c>
      <c r="M14" s="12"/>
      <c r="R14" s="12"/>
      <c r="W14" s="12"/>
      <c r="Z14" t="s">
        <v>46</v>
      </c>
      <c r="AA14">
        <f>800*40</f>
        <v>32000</v>
      </c>
      <c r="AB14" s="12"/>
      <c r="AE14" t="s">
        <v>52</v>
      </c>
      <c r="AF14">
        <v>30000</v>
      </c>
      <c r="AG14" s="12"/>
      <c r="AL14" s="12"/>
      <c r="AQ14" s="12"/>
    </row>
    <row r="15" spans="1:44" x14ac:dyDescent="0.25">
      <c r="A15" s="18">
        <v>11</v>
      </c>
      <c r="B15" s="19" t="s">
        <v>2</v>
      </c>
      <c r="C15" s="4">
        <v>17000</v>
      </c>
      <c r="D15" s="3"/>
      <c r="M15" s="12"/>
      <c r="AG15" s="12"/>
    </row>
    <row r="16" spans="1:44" x14ac:dyDescent="0.25">
      <c r="A16" s="18">
        <v>12</v>
      </c>
      <c r="B16" s="19" t="s">
        <v>13</v>
      </c>
      <c r="C16" s="4">
        <v>30000</v>
      </c>
      <c r="D16" s="3"/>
      <c r="F16" s="10"/>
      <c r="G16" s="10" t="s">
        <v>56</v>
      </c>
      <c r="H16" s="10"/>
      <c r="I16" s="10"/>
      <c r="K16" s="10"/>
      <c r="L16" s="10" t="s">
        <v>54</v>
      </c>
      <c r="M16" s="10"/>
      <c r="N16" s="10"/>
      <c r="P16" s="17" t="s">
        <v>28</v>
      </c>
      <c r="Q16" s="17"/>
      <c r="R16" s="17"/>
      <c r="S16" s="17"/>
      <c r="U16" s="10"/>
      <c r="V16" s="10" t="s">
        <v>53</v>
      </c>
      <c r="W16" s="10"/>
      <c r="X16" s="10"/>
      <c r="Z16" s="10"/>
      <c r="AA16" s="10" t="s">
        <v>56</v>
      </c>
      <c r="AB16" s="10"/>
      <c r="AC16" s="10"/>
      <c r="AE16" s="10"/>
      <c r="AF16" s="10" t="s">
        <v>54</v>
      </c>
      <c r="AG16" s="10"/>
      <c r="AH16" s="10"/>
      <c r="AJ16" s="17" t="s">
        <v>28</v>
      </c>
      <c r="AK16" s="17"/>
      <c r="AL16" s="17"/>
      <c r="AM16" s="17"/>
      <c r="AO16" s="10"/>
      <c r="AP16" s="10" t="s">
        <v>53</v>
      </c>
      <c r="AQ16" s="10"/>
      <c r="AR16" s="10"/>
    </row>
    <row r="17" spans="1:44" ht="15.75" thickBot="1" x14ac:dyDescent="0.3">
      <c r="A17" s="22">
        <v>13</v>
      </c>
      <c r="B17" s="23" t="s">
        <v>14</v>
      </c>
      <c r="C17" s="5">
        <v>5000</v>
      </c>
      <c r="D17" s="6"/>
      <c r="F17" t="s">
        <v>34</v>
      </c>
      <c r="G17" t="s">
        <v>35</v>
      </c>
      <c r="H17" s="11"/>
      <c r="K17" t="s">
        <v>55</v>
      </c>
      <c r="L17">
        <v>5000</v>
      </c>
      <c r="M17" s="11"/>
      <c r="P17" t="s">
        <v>29</v>
      </c>
      <c r="Q17" s="24">
        <f>SUM(L3:L7)-N7</f>
        <v>138200</v>
      </c>
      <c r="R17" s="11" t="s">
        <v>59</v>
      </c>
      <c r="S17" s="24">
        <f>SUM(S3:S7)</f>
        <v>188000</v>
      </c>
      <c r="W17" s="11" t="str">
        <f>K14</f>
        <v>12.</v>
      </c>
      <c r="X17">
        <f>L14</f>
        <v>30000</v>
      </c>
      <c r="Z17" t="s">
        <v>34</v>
      </c>
      <c r="AA17" t="s">
        <v>35</v>
      </c>
      <c r="AB17" s="11"/>
      <c r="AE17" t="s">
        <v>55</v>
      </c>
      <c r="AF17">
        <v>5000</v>
      </c>
      <c r="AG17" s="11"/>
      <c r="AJ17" t="s">
        <v>29</v>
      </c>
      <c r="AK17" s="24">
        <f>SUM(AF3:AF7)-AH7</f>
        <v>141500</v>
      </c>
      <c r="AL17" s="11" t="s">
        <v>59</v>
      </c>
      <c r="AM17" s="24">
        <f>SUM(AM3:AM7)</f>
        <v>188000</v>
      </c>
      <c r="AQ17" s="11" t="str">
        <f>AE14</f>
        <v>12.</v>
      </c>
      <c r="AR17">
        <f>AF14</f>
        <v>30000</v>
      </c>
    </row>
    <row r="18" spans="1:44" ht="15.75" thickTop="1" x14ac:dyDescent="0.25">
      <c r="M18" s="12"/>
      <c r="P18" t="s">
        <v>60</v>
      </c>
      <c r="Q18" s="24">
        <f>S17-Q17</f>
        <v>49800</v>
      </c>
      <c r="R18" s="12"/>
      <c r="W18" s="12"/>
      <c r="AG18" s="12"/>
      <c r="AJ18" t="s">
        <v>60</v>
      </c>
      <c r="AK18" s="24">
        <f>AM17-AK17</f>
        <v>46500</v>
      </c>
      <c r="AL18" s="12"/>
      <c r="AQ18" s="12"/>
    </row>
    <row r="19" spans="1:44" x14ac:dyDescent="0.25">
      <c r="A19" t="s">
        <v>37</v>
      </c>
      <c r="F19" s="10"/>
      <c r="G19" s="10" t="s">
        <v>57</v>
      </c>
      <c r="H19" s="10"/>
      <c r="I19" s="10"/>
      <c r="P19" t="s">
        <v>61</v>
      </c>
      <c r="Q19" s="24">
        <f>SUM(L10:L11)</f>
        <v>19000</v>
      </c>
      <c r="R19" s="12"/>
      <c r="W19" s="12"/>
      <c r="Z19" s="10"/>
      <c r="AA19" s="10" t="s">
        <v>57</v>
      </c>
      <c r="AB19" s="10"/>
      <c r="AC19" s="10"/>
      <c r="AJ19" t="s">
        <v>61</v>
      </c>
      <c r="AK19" s="24">
        <f>SUM(AF10:AF11)</f>
        <v>19000</v>
      </c>
      <c r="AL19" s="12"/>
      <c r="AQ19" s="12"/>
    </row>
    <row r="20" spans="1:44" x14ac:dyDescent="0.25">
      <c r="A20" t="s">
        <v>38</v>
      </c>
      <c r="H20" s="11" t="str">
        <f>K17</f>
        <v>13.</v>
      </c>
      <c r="I20">
        <f>L17</f>
        <v>5000</v>
      </c>
      <c r="P20" t="s">
        <v>13</v>
      </c>
      <c r="Q20" s="24">
        <f>L14</f>
        <v>30000</v>
      </c>
      <c r="R20" s="12"/>
      <c r="W20" s="12"/>
      <c r="AB20" s="11" t="str">
        <f>AE17</f>
        <v>13.</v>
      </c>
      <c r="AC20">
        <f>AF17</f>
        <v>5000</v>
      </c>
      <c r="AJ20" t="s">
        <v>13</v>
      </c>
      <c r="AK20" s="24">
        <f>AF14</f>
        <v>30000</v>
      </c>
      <c r="AL20" s="12"/>
      <c r="AQ20" s="12"/>
    </row>
    <row r="21" spans="1:44" x14ac:dyDescent="0.25">
      <c r="H21" s="12"/>
      <c r="P21" t="s">
        <v>14</v>
      </c>
      <c r="Q21" s="24">
        <f>L17</f>
        <v>5000</v>
      </c>
      <c r="R21" s="12"/>
      <c r="W21" s="12"/>
      <c r="AB21" s="12"/>
      <c r="AJ21" t="s">
        <v>14</v>
      </c>
      <c r="AK21" s="24">
        <f>AF17</f>
        <v>5000</v>
      </c>
      <c r="AL21" s="12"/>
      <c r="AQ21" s="12"/>
    </row>
    <row r="22" spans="1:44" x14ac:dyDescent="0.25">
      <c r="A22" t="s">
        <v>15</v>
      </c>
      <c r="C22">
        <f>-4200-(-7500)</f>
        <v>3300</v>
      </c>
      <c r="P22" t="s">
        <v>31</v>
      </c>
      <c r="Q22" s="25">
        <f>Q18-Q19-Q20-Q21</f>
        <v>-4200</v>
      </c>
      <c r="AJ22" t="s">
        <v>31</v>
      </c>
      <c r="AK22" s="25">
        <f>AK18-AK19-AK20-AK21</f>
        <v>-7500</v>
      </c>
    </row>
  </sheetData>
  <mergeCells count="13">
    <mergeCell ref="AK2:AL2"/>
    <mergeCell ref="AP9:AQ9"/>
    <mergeCell ref="AJ16:AM16"/>
    <mergeCell ref="V9:W9"/>
    <mergeCell ref="P16:S16"/>
    <mergeCell ref="Z1:AA1"/>
    <mergeCell ref="AA2:AB2"/>
    <mergeCell ref="AF2:AG2"/>
    <mergeCell ref="A3:D3"/>
    <mergeCell ref="F1:G1"/>
    <mergeCell ref="G2:H2"/>
    <mergeCell ref="L2:M2"/>
    <mergeCell ref="Q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AC9C4-DB94-4FA0-A6CA-20AB56DB20C4}">
  <dimension ref="A1:N23"/>
  <sheetViews>
    <sheetView workbookViewId="0">
      <selection activeCell="A12" sqref="A12:N24"/>
    </sheetView>
  </sheetViews>
  <sheetFormatPr defaultRowHeight="15" x14ac:dyDescent="0.25"/>
  <cols>
    <col min="1" max="1" width="5.5703125" bestFit="1" customWidth="1"/>
    <col min="3" max="3" width="5.5703125" bestFit="1" customWidth="1"/>
    <col min="6" max="6" width="5.5703125" bestFit="1" customWidth="1"/>
    <col min="13" max="13" width="5.5703125" bestFit="1" customWidth="1"/>
  </cols>
  <sheetData>
    <row r="1" spans="1:14" x14ac:dyDescent="0.25">
      <c r="A1" s="13" t="s">
        <v>32</v>
      </c>
    </row>
    <row r="2" spans="1:14" x14ac:dyDescent="0.25">
      <c r="A2" s="10"/>
      <c r="B2" s="10" t="s">
        <v>16</v>
      </c>
      <c r="C2" s="10"/>
      <c r="D2" s="10"/>
      <c r="F2" s="10"/>
      <c r="G2" s="10" t="s">
        <v>20</v>
      </c>
      <c r="H2" s="10"/>
      <c r="I2" s="10"/>
      <c r="K2" s="10"/>
      <c r="L2" s="10" t="s">
        <v>22</v>
      </c>
      <c r="M2" s="10"/>
      <c r="N2" s="10"/>
    </row>
    <row r="3" spans="1:14" x14ac:dyDescent="0.25">
      <c r="A3" t="s">
        <v>17</v>
      </c>
      <c r="B3">
        <v>2000</v>
      </c>
      <c r="C3" s="11" t="s">
        <v>19</v>
      </c>
      <c r="D3">
        <v>2</v>
      </c>
      <c r="F3" t="s">
        <v>19</v>
      </c>
      <c r="G3">
        <v>2</v>
      </c>
      <c r="H3" s="11"/>
      <c r="M3" s="11" t="s">
        <v>21</v>
      </c>
      <c r="N3">
        <v>3.5</v>
      </c>
    </row>
    <row r="4" spans="1:14" x14ac:dyDescent="0.25">
      <c r="C4" s="12" t="s">
        <v>24</v>
      </c>
      <c r="D4">
        <v>2</v>
      </c>
      <c r="F4" t="s">
        <v>24</v>
      </c>
      <c r="G4">
        <v>2</v>
      </c>
      <c r="H4" s="12"/>
      <c r="M4" s="12" t="s">
        <v>25</v>
      </c>
      <c r="N4">
        <v>3.5</v>
      </c>
    </row>
    <row r="5" spans="1:14" x14ac:dyDescent="0.25">
      <c r="C5" s="12" t="s">
        <v>26</v>
      </c>
      <c r="D5">
        <v>2</v>
      </c>
      <c r="F5" t="s">
        <v>26</v>
      </c>
      <c r="G5">
        <v>2</v>
      </c>
      <c r="H5" s="12"/>
      <c r="M5" s="12" t="s">
        <v>27</v>
      </c>
      <c r="N5">
        <v>3.5</v>
      </c>
    </row>
    <row r="7" spans="1:14" x14ac:dyDescent="0.25">
      <c r="A7" s="10"/>
      <c r="B7" s="10" t="s">
        <v>23</v>
      </c>
      <c r="C7" s="10"/>
      <c r="D7" s="10"/>
      <c r="F7" s="10"/>
      <c r="G7" s="10" t="s">
        <v>28</v>
      </c>
      <c r="H7" s="10"/>
      <c r="I7" s="10"/>
      <c r="K7" s="10"/>
      <c r="L7" s="10" t="s">
        <v>18</v>
      </c>
      <c r="M7" s="10"/>
      <c r="N7" s="10"/>
    </row>
    <row r="8" spans="1:14" x14ac:dyDescent="0.25">
      <c r="A8" t="s">
        <v>21</v>
      </c>
      <c r="B8">
        <v>3.5</v>
      </c>
      <c r="C8" s="11"/>
      <c r="F8" t="s">
        <v>29</v>
      </c>
      <c r="G8">
        <f>2000</f>
        <v>2000</v>
      </c>
      <c r="H8" s="11" t="s">
        <v>30</v>
      </c>
      <c r="I8">
        <v>3500</v>
      </c>
      <c r="M8" s="11" t="s">
        <v>17</v>
      </c>
      <c r="N8">
        <v>2000</v>
      </c>
    </row>
    <row r="9" spans="1:14" x14ac:dyDescent="0.25">
      <c r="A9" t="s">
        <v>25</v>
      </c>
      <c r="B9">
        <v>3.5</v>
      </c>
      <c r="C9" s="12"/>
      <c r="H9" s="12"/>
      <c r="M9" s="12"/>
    </row>
    <row r="10" spans="1:14" x14ac:dyDescent="0.25">
      <c r="A10" t="s">
        <v>27</v>
      </c>
      <c r="B10">
        <v>3.5</v>
      </c>
      <c r="C10" s="12"/>
      <c r="F10" t="s">
        <v>31</v>
      </c>
      <c r="G10">
        <v>1500</v>
      </c>
      <c r="H10" s="12"/>
      <c r="M10" s="12"/>
    </row>
    <row r="12" spans="1:14" x14ac:dyDescent="0.25">
      <c r="A12" s="13" t="s">
        <v>33</v>
      </c>
    </row>
    <row r="14" spans="1:14" x14ac:dyDescent="0.25">
      <c r="A14" s="10"/>
      <c r="B14" s="10" t="s">
        <v>16</v>
      </c>
      <c r="C14" s="10"/>
      <c r="D14" s="10"/>
      <c r="F14" s="10"/>
      <c r="G14" s="10" t="s">
        <v>20</v>
      </c>
      <c r="H14" s="10"/>
      <c r="I14" s="10"/>
      <c r="K14" s="10"/>
      <c r="L14" s="10" t="s">
        <v>22</v>
      </c>
      <c r="M14" s="10"/>
      <c r="N14" s="10"/>
    </row>
    <row r="15" spans="1:14" x14ac:dyDescent="0.25">
      <c r="A15" t="s">
        <v>34</v>
      </c>
      <c r="B15" t="s">
        <v>35</v>
      </c>
      <c r="C15" s="11" t="s">
        <v>17</v>
      </c>
      <c r="D15" s="14">
        <v>0</v>
      </c>
      <c r="F15" t="s">
        <v>17</v>
      </c>
      <c r="G15">
        <v>0</v>
      </c>
      <c r="H15" s="11"/>
      <c r="M15" s="11" t="s">
        <v>21</v>
      </c>
      <c r="N15">
        <v>3.5</v>
      </c>
    </row>
    <row r="16" spans="1:14" x14ac:dyDescent="0.25">
      <c r="A16" t="s">
        <v>36</v>
      </c>
      <c r="B16">
        <v>0</v>
      </c>
      <c r="C16" s="12"/>
      <c r="F16" t="s">
        <v>19</v>
      </c>
      <c r="G16">
        <v>2000</v>
      </c>
      <c r="H16" s="12"/>
      <c r="M16" s="12" t="s">
        <v>25</v>
      </c>
      <c r="N16">
        <v>3.5</v>
      </c>
    </row>
    <row r="17" spans="1:14" x14ac:dyDescent="0.25">
      <c r="C17" s="12"/>
      <c r="H17" s="12" t="s">
        <v>36</v>
      </c>
      <c r="I17">
        <v>0</v>
      </c>
      <c r="M17" s="12" t="s">
        <v>27</v>
      </c>
      <c r="N17">
        <v>3.5</v>
      </c>
    </row>
    <row r="20" spans="1:14" x14ac:dyDescent="0.25">
      <c r="A20" s="10"/>
      <c r="B20" s="10" t="s">
        <v>23</v>
      </c>
      <c r="C20" s="10"/>
      <c r="D20" s="10"/>
      <c r="F20" s="10"/>
      <c r="G20" s="10" t="s">
        <v>28</v>
      </c>
      <c r="H20" s="10"/>
      <c r="I20" s="10"/>
      <c r="K20" s="10"/>
      <c r="L20" s="10" t="s">
        <v>18</v>
      </c>
      <c r="M20" s="10"/>
      <c r="N20" s="10"/>
    </row>
    <row r="21" spans="1:14" x14ac:dyDescent="0.25">
      <c r="C21" s="11"/>
      <c r="F21" t="s">
        <v>29</v>
      </c>
      <c r="G21">
        <f>G16</f>
        <v>2000</v>
      </c>
      <c r="H21" s="11" t="s">
        <v>30</v>
      </c>
      <c r="I21">
        <v>3500</v>
      </c>
      <c r="M21" s="11" t="s">
        <v>19</v>
      </c>
      <c r="N21">
        <v>2000</v>
      </c>
    </row>
    <row r="22" spans="1:14" x14ac:dyDescent="0.25">
      <c r="C22" s="12"/>
      <c r="H22" s="12"/>
      <c r="M22" s="12"/>
    </row>
    <row r="23" spans="1:14" x14ac:dyDescent="0.25">
      <c r="C23" s="12"/>
      <c r="F23" t="s">
        <v>31</v>
      </c>
      <c r="G23">
        <v>1500</v>
      </c>
      <c r="H23" s="12"/>
      <c r="M23" s="1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FIFO_LIFO</vt:lpstr>
      <vt:lpstr>A_B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2022-10-17T08:22:30Z</dcterms:created>
  <dcterms:modified xsi:type="dcterms:W3CDTF">2022-10-17T12:53:06Z</dcterms:modified>
</cp:coreProperties>
</file>