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74B41773-B58B-4F56-8E68-DC9B031B11DA}" xr6:coauthVersionLast="31" xr6:coauthVersionMax="31" xr10:uidLastSave="{00000000-0000-0000-0000-000000000000}"/>
  <bookViews>
    <workbookView xWindow="0" yWindow="0" windowWidth="21600" windowHeight="9000" xr2:uid="{F0E3CCA1-CD5B-4F64-B9E2-18BCA8C91561}"/>
  </bookViews>
  <sheets>
    <sheet name="FIFO_LIFO" sheetId="1" r:id="rId1"/>
    <sheet name="A_B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AC7" i="1"/>
  <c r="AA25" i="1"/>
  <c r="AA24" i="1"/>
  <c r="AA23" i="1"/>
  <c r="X21" i="1"/>
  <c r="W21" i="1"/>
  <c r="V15" i="1"/>
  <c r="AH7" i="1" s="1"/>
  <c r="AH14" i="1"/>
  <c r="AG14" i="1"/>
  <c r="V14" i="1"/>
  <c r="AH6" i="1" s="1"/>
  <c r="X13" i="1"/>
  <c r="AA7" i="1" s="1"/>
  <c r="X12" i="1"/>
  <c r="V12" i="1"/>
  <c r="AH11" i="1"/>
  <c r="AG11" i="1"/>
  <c r="X11" i="1"/>
  <c r="V11" i="1"/>
  <c r="AH10" i="1"/>
  <c r="AG10" i="1"/>
  <c r="X10" i="1"/>
  <c r="AG7" i="1"/>
  <c r="AG6" i="1"/>
  <c r="AA6" i="1"/>
  <c r="Z6" i="1"/>
  <c r="AH5" i="1"/>
  <c r="AG5" i="1"/>
  <c r="AA5" i="1"/>
  <c r="Z5" i="1"/>
  <c r="AH4" i="1"/>
  <c r="AA4" i="1"/>
  <c r="Z4" i="1"/>
  <c r="AH3" i="1"/>
  <c r="AG3" i="1"/>
  <c r="Z3" i="1"/>
  <c r="V3" i="1"/>
  <c r="X3" i="1" s="1"/>
  <c r="AA3" i="1" s="1"/>
  <c r="L25" i="1"/>
  <c r="L24" i="1"/>
  <c r="L23" i="1"/>
  <c r="N7" i="1"/>
  <c r="G4" i="1" s="1"/>
  <c r="I21" i="1"/>
  <c r="H21" i="1"/>
  <c r="S14" i="1"/>
  <c r="R14" i="1"/>
  <c r="S11" i="1"/>
  <c r="R11" i="1"/>
  <c r="S10" i="1"/>
  <c r="R10" i="1"/>
  <c r="R7" i="1"/>
  <c r="G15" i="1"/>
  <c r="S7" i="1" s="1"/>
  <c r="I13" i="1"/>
  <c r="L7" i="1" s="1"/>
  <c r="R6" i="1"/>
  <c r="G14" i="1"/>
  <c r="S6" i="1" s="1"/>
  <c r="K6" i="1"/>
  <c r="I12" i="1"/>
  <c r="L6" i="1" s="1"/>
  <c r="R5" i="1"/>
  <c r="S5" i="1"/>
  <c r="K5" i="1"/>
  <c r="I11" i="1"/>
  <c r="L5" i="1" s="1"/>
  <c r="G12" i="1"/>
  <c r="S4" i="1" s="1"/>
  <c r="K4" i="1"/>
  <c r="I10" i="1"/>
  <c r="L4" i="1" s="1"/>
  <c r="R3" i="1"/>
  <c r="G11" i="1"/>
  <c r="S3" i="1" s="1"/>
  <c r="N21" i="1" s="1"/>
  <c r="K3" i="1"/>
  <c r="G3" i="1"/>
  <c r="I3" i="1" s="1"/>
  <c r="L3" i="1" s="1"/>
  <c r="E11" i="2"/>
  <c r="D11" i="2"/>
  <c r="AA21" i="1" l="1"/>
  <c r="AC21" i="1"/>
  <c r="AA22" i="1" s="1"/>
  <c r="AA26" i="1" s="1"/>
  <c r="V4" i="1"/>
  <c r="L21" i="1"/>
  <c r="L22" i="1"/>
  <c r="L26" i="1" s="1"/>
</calcChain>
</file>

<file path=xl/sharedStrings.xml><?xml version="1.0" encoding="utf-8"?>
<sst xmlns="http://schemas.openxmlformats.org/spreadsheetml/2006/main" count="142" uniqueCount="66">
  <si>
    <t>Vše za hotové …</t>
  </si>
  <si>
    <t>FAP Telefon</t>
  </si>
  <si>
    <t>FAP Nájem</t>
  </si>
  <si>
    <t>PZ Zboží 1000 ks á 25 Kč  / ks</t>
  </si>
  <si>
    <t>Prodej 700 ks á 40 Kč</t>
  </si>
  <si>
    <t>Nákup 1000 ks á 27 Kč</t>
  </si>
  <si>
    <t>Prodej 1100 Ks á 40 Kč</t>
  </si>
  <si>
    <t>Nákup 1000 ks á 29 Kč</t>
  </si>
  <si>
    <t>Prodej 800 ks á 40</t>
  </si>
  <si>
    <t>Nákup 1000 ks á 32 Kč</t>
  </si>
  <si>
    <t>Prodej 1300 á 40</t>
  </si>
  <si>
    <t>Nákup 1000 ks á 36 Kč</t>
  </si>
  <si>
    <t>Prodej 800 ks á 40 Kč</t>
  </si>
  <si>
    <t>Mzdy</t>
  </si>
  <si>
    <t>Odpisy</t>
  </si>
  <si>
    <t>Zjistět HV pomocí FIFO</t>
  </si>
  <si>
    <t>Zjistět HV pomocí LIFO</t>
  </si>
  <si>
    <t>Vysvětlete rozdíl.</t>
  </si>
  <si>
    <t>A- Zásoby</t>
  </si>
  <si>
    <t>N - spotřeba</t>
  </si>
  <si>
    <t>V- tržby</t>
  </si>
  <si>
    <t>A - pohledávky</t>
  </si>
  <si>
    <t>1.</t>
  </si>
  <si>
    <t>Z - FAP</t>
  </si>
  <si>
    <t>2.</t>
  </si>
  <si>
    <t>3.</t>
  </si>
  <si>
    <t>4.</t>
  </si>
  <si>
    <t>5.</t>
  </si>
  <si>
    <t>…</t>
  </si>
  <si>
    <t>2000.</t>
  </si>
  <si>
    <t>2001.</t>
  </si>
  <si>
    <t>PZ</t>
  </si>
  <si>
    <t>KZ</t>
  </si>
  <si>
    <t>A</t>
  </si>
  <si>
    <t>B</t>
  </si>
  <si>
    <t>A - Zboží</t>
  </si>
  <si>
    <t>N - NPZ</t>
  </si>
  <si>
    <t>V - tržby</t>
  </si>
  <si>
    <t>P.Z</t>
  </si>
  <si>
    <t>A.</t>
  </si>
  <si>
    <t>A - Peníze</t>
  </si>
  <si>
    <t>XXX</t>
  </si>
  <si>
    <t>6.</t>
  </si>
  <si>
    <t>7.</t>
  </si>
  <si>
    <t>8.</t>
  </si>
  <si>
    <t>9.</t>
  </si>
  <si>
    <t>N - služby</t>
  </si>
  <si>
    <t>10.</t>
  </si>
  <si>
    <t>Z - dod</t>
  </si>
  <si>
    <t>11.</t>
  </si>
  <si>
    <t>N - Mzdy</t>
  </si>
  <si>
    <t>12.</t>
  </si>
  <si>
    <t>Z - zaměstnanci</t>
  </si>
  <si>
    <t>N - Odpisy</t>
  </si>
  <si>
    <t>13.</t>
  </si>
  <si>
    <t>A - DL aktiva 01</t>
  </si>
  <si>
    <t>Oprávky k A 01</t>
  </si>
  <si>
    <t>B.</t>
  </si>
  <si>
    <t>Z / Z</t>
  </si>
  <si>
    <t>Tržby</t>
  </si>
  <si>
    <t>NPV</t>
  </si>
  <si>
    <t>Marže</t>
  </si>
  <si>
    <t>Služby</t>
  </si>
  <si>
    <t>HV</t>
  </si>
  <si>
    <t>"B" způsob FIFO</t>
  </si>
  <si>
    <t>"B" způsob LIFO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</si>
</sst>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4" fontId="0" fillId="2" borderId="5" xfId="1" applyFont="1" applyFill="1" applyBorder="1"/>
    <xf numFmtId="0" fontId="2" fillId="0" borderId="0" xfId="0" applyFont="1"/>
    <xf numFmtId="0" fontId="0" fillId="0" borderId="10" xfId="0" applyBorder="1" applyAlignment="1">
      <alignment horizontal="center"/>
    </xf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0" fillId="2" borderId="7" xfId="0" applyFill="1" applyBorder="1"/>
    <xf numFmtId="0" fontId="0" fillId="2" borderId="8" xfId="0" applyFill="1" applyBorder="1"/>
    <xf numFmtId="44" fontId="0" fillId="2" borderId="8" xfId="1" applyFont="1" applyFill="1" applyBorder="1"/>
    <xf numFmtId="0" fontId="0" fillId="2" borderId="9" xfId="0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B42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351960</xdr:colOff>
      <xdr:row>14</xdr:row>
      <xdr:rowOff>123720</xdr:rowOff>
    </xdr:from>
    <xdr:to>
      <xdr:col>9</xdr:col>
      <xdr:colOff>142920</xdr:colOff>
      <xdr:row>22</xdr:row>
      <xdr:rowOff>104880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CBD28258-4D67-4E98-AB22-263EB115C095}"/>
                </a:ext>
              </a:extLst>
            </xdr14:cNvPr>
            <xdr14:cNvContentPartPr/>
          </xdr14:nvContentPartPr>
          <xdr14:nvPr macro=""/>
          <xdr14:xfrm>
            <a:off x="961560" y="2790720"/>
            <a:ext cx="4667760" cy="150516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CBD28258-4D67-4E98-AB22-263EB115C09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52920" y="2781722"/>
              <a:ext cx="4685400" cy="152279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523875</xdr:colOff>
      <xdr:row>0</xdr:row>
      <xdr:rowOff>114300</xdr:rowOff>
    </xdr:from>
    <xdr:to>
      <xdr:col>20</xdr:col>
      <xdr:colOff>219075</xdr:colOff>
      <xdr:row>12</xdr:row>
      <xdr:rowOff>66675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3D67C6ED-C4F4-4652-95A2-B2FEDCDD5E0E}"/>
            </a:ext>
          </a:extLst>
        </xdr:cNvPr>
        <xdr:cNvSpPr/>
      </xdr:nvSpPr>
      <xdr:spPr>
        <a:xfrm>
          <a:off x="523875" y="114300"/>
          <a:ext cx="11887200" cy="2238375"/>
        </a:xfrm>
        <a:prstGeom prst="rect">
          <a:avLst/>
        </a:prstGeom>
        <a:noFill/>
        <a:ln w="76200">
          <a:solidFill>
            <a:srgbClr val="B426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533400</xdr:colOff>
      <xdr:row>12</xdr:row>
      <xdr:rowOff>171450</xdr:rowOff>
    </xdr:from>
    <xdr:to>
      <xdr:col>20</xdr:col>
      <xdr:colOff>228600</xdr:colOff>
      <xdr:row>24</xdr:row>
      <xdr:rowOff>123825</xdr:rowOff>
    </xdr:to>
    <xdr:sp macro="" textlink="">
      <xdr:nvSpPr>
        <xdr:cNvPr id="14" name="Obdélník 13">
          <a:extLst>
            <a:ext uri="{FF2B5EF4-FFF2-40B4-BE49-F238E27FC236}">
              <a16:creationId xmlns:a16="http://schemas.microsoft.com/office/drawing/2014/main" id="{CD5CD359-A3B3-4C7F-922A-42951D3B3501}"/>
            </a:ext>
          </a:extLst>
        </xdr:cNvPr>
        <xdr:cNvSpPr/>
      </xdr:nvSpPr>
      <xdr:spPr>
        <a:xfrm>
          <a:off x="533400" y="2457450"/>
          <a:ext cx="11887200" cy="2238375"/>
        </a:xfrm>
        <a:prstGeom prst="rect">
          <a:avLst/>
        </a:prstGeom>
        <a:noFill/>
        <a:ln w="76200">
          <a:solidFill>
            <a:srgbClr val="B426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7T09:44:50.063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1404 27,'4'0,"7"0,5 0,9 0,9 5,9 1,5-1,3 4,3 5,5-1,-3 3,-1-2,-7 2,-6-2,-6-4,-4 1,-4-1,-2-2,4 1,1 0,0-1,-1-3,4-2,0 3,-1 0,-1 0,-3-2,0-1,-2-1,-1-2,1 0,-1 0,5 0,5 0,2 0,3 4,0 2,-4 0,-3-2,-3 0,-2-2,3-1,1-1,-2 0,4 0,0 0,3 0,0 4,-2 2,-3-1,-3 0,-1-2,-1-1,-2-1,0 4,0 1,0 0,0 3,0-1,5 0,1-3,1-1,-2-2,-2-1,0-1,3 0,5-1,6 6,0 0,10 5,5 5,12 0,10-3,11 2,12 2,2 3,1-1,-4-4,-5 0,-11-3,-11-2,-5 1,-4-1,-1-2,-3-2,3-2,3-1,8-2,4 0,3 0,1-1,-6 1,-2 0,-10-1,-6 1,-5 0,-8 0,-6 0,-7 0,-4 0,-3 0,4 0,9 0,7 0,9 0,9 0,6 0,5 0,4 0,5 0,6 0,2 0,7 0,0 0,2-4,-4-7,-10-1,-1 2,-6 2,-4 3,-2 2,1 1,0 2,1 0,-4 1,-5-1,4 0,-6 1,-5-1,-4 0,-8 0,-6 0,-3 0,-3 0,1 0,3 0,-1 0,2 0,3 0,-2 0,-4 0,-4 0,-3 0,-3 0,-2 0,-1 0,0 0,0 0,0 0,-1 0,2 0,-1 0,0 0,5 0,2 0,3 0,6 0,4 0,-2 0,2 0,2 0,1 0,-3 5,-5 1,-5-1,-4 0,-2-2,-8-1</inkml:trace>
  <inkml:trace contextRef="#ctx0" brushRef="#br0" timeOffset="1335.3781">9421 397,'4'0,"6"0,2 5,3 1,3 4,4 0,2-1,-3 2,-1 0,2-3,-4 2,0 0,1-3,-2 3,0-1,1-2,3-1,-2 1,-10 1,-10 3,-14 4,-9 4,-9-1,-4 1,0-3,2-4,2 0,2-1,3-4,5 3,7-2</inkml:trace>
  <inkml:trace contextRef="#ctx0" brushRef="#br0" timeOffset="5450.9089">5902 4181,'4'0,"2"-4,4-2,5 0,0-3,2-1,2 3,3 1,2 2,2 2,0 2,1-1,0-3,0-2,0 1,-1 1,1 0,-1 3,-4-5,-1 0,0 0,1 2,1-4,1 0,2-3,0 0,0 3,1-3,-1 0,1-1,0 1,-1-3,1 2,-1-2,1 1,-1-1,1-3,-1 1,1 0,-1 1,-4 0,-2 2,1 3,-3-1,-1 1,2-2,-3-3,-4-5,1 3,-2-2,1-1,-1-2,2-2,-1-1,7-1,-1-1,2 5,-3 1,0 0,-2-1,0-1,2-2,-1 0,0-2,3-3,2-3,-3 0,1-2,1-1,2 1,-2 3,-1-2,-4-1,1 2,6-3,0 1,0-3,1 0,1 3,1-3,-3 2,-2 1,-4 3,0 3,2 0,-2 2,0 1,-2-4,1-2,-2 0,1 1,-2 2,2-4,3-1,-2 2,1 1,-1-3,-5 0,2-4,-2 1,2 1,-1 3,3 3,2-3,-1-5,2 0,-2-3,-4 1,-4 3,-3 3,3-1,-1 0,4 2,0 2,-2 2,3 1,-1-3,-3-2,-1 1,2 2,0-4,2-1,5 2,0 2,1 1,-1 2,0 1,3 0,3 1,2-5,-3-5,5-2,1-3,3-4,-1 2,0 3,0 4,-1-1,0 2,0 6,-1 4,-4 2,-1 0,-5-1,0 4,-3 1,0 0,-1-3,2-1,2 3,-1 1,2 3,6 0,-1-2,1 2,1 0,1 2,-4-1,-1 2,0-1,2 1,2-1,0-2,6 1,3-2,-1 3,-1-6,3 1,1-1,-1 3,-3 4,-1 0,-2 2,0-1,-2 1,1 2,-6-1,-1 0,5-2,3 1,1-2,4 1,2 2,-2 3,0 3,2-2,-1-1,0-3,-3 0,-1 2,-2 1,-1-1,0 0,-1-3,0 0,0 3,-4-3,-2 1,1 2,-4 3</inkml:trace>
  <inkml:trace contextRef="#ctx0" brushRef="#br0" timeOffset="7610.6909">9738 0,'4'0,"7"0,5 0,5 0,3 0,2 0,1 0,1 0,0 0,-5 5,-2 1,0 0,-8 7,-6 11,-5 6,-6 7,-3 1,-1-1,2-2,2-3,1-2,-4-2,1-1,0-5</inkml:trace>
  <inkml:trace contextRef="#ctx0" brushRef="#br0" timeOffset="19874.171">12966 1799,'0'5,"0"5,0 7,-5 3,-1 5,-4 1,-1 1,2 0,-2 1,1-1,2 0,2 0,-2 0,1 0,0-1,3 5,1 2,2-1,0-1,1-2,0 0,1-2,-1 0,0 0,0-1,1 0,-1 0,0 1,0-1,0 0,0 1,0-1,0 1,0-1,0 0,0 1,0-1,0 1,0 0,0-1,0 1,0-1,0 0,0 1,0-1,0 1,0-1,-5-4,-6-6,-5-6,-5-4,-3-4,-2-2,-1 0,-1-1,-4-1,-1 2,0-1,-3 0,0 1,-3 0,1 0,2 0,3 0,2 0,3 0,-4 0,0 0,0 0,1 0,2 0,1 0,1 5,-4 1,-2 4,-8 1,-1-2,1-3,-1 3,2 0,3-2,4-2,2 2,3 1,-3-2,-1-2,-9-1,-1-1,-8-1,-4-1,-1 0,-1-1,4 1,3 0,5-1,5 1,0 0,3 0,3 0,-3 0,2 0,-4 0,-4 0,1 0,3 0,-2 0,3 0,-3 0,-2 0,0 0,-1 0,-2 0,2 0,-1 0,-6 0,-4 0,-2 0,-4-4,-2-2,6-4,3-1,2 2,5 2,1 3,-1 1,4 2,-1 1,2 0,5 1,-2-1,-2 1,0-1,-2 0,2 0,-1 0,-3 0,2 0,3 0,4 0,-1 0,-3 0,-5 0,1 0,-1 0,-2 0,-2 0,-2 0,3 0,5 0,0 0,-1 0,-2 0,1 0,-4 0,0 0,-8 0,-5 0,-5 0,-5 0,-8 0,-4 0,-2 0,0 0,6 0,3 0,0 0,9 0,3 0,2 0,4 0,2 0,-3 0,4 0,-6 0,2 0,-1 0,-1 0,-3 0,-4 0,1 0,2 0,-1 0,2 0,-2 0,-3 0,1 0,-2 0,3 0,-1 0,-3 0,-2 0,2 0,-1 0,-1 0,-2 0,3 0,-4 0,1 0,6 0,-1 0,4 0,-1 0,2 0,4 0,-3 0,-2 0,-1 0,-1 0,2 0,2 0,0 0,1 0,-2 0,1 0,2 0,-1 0,0 0,2 0,3 0,-2 0,-5 0,-1 0,-1 0,1 0,2 0,-1 0,2 0,2 0,3 0,6 0,-1 0,4 0,1 0,0 0,4 0,-1 0,0 0,-3 0,4 0,-1 0,-2 0,4 0,-1 0,3 0,4 0,4 0,2 0,3 0,1 0,-3 0,-6 0,-6 0,0 0,-2 0,2 0,-1 0,2 0,4 0,-1 0,-3 0,-3 0,1 0,-1 0,-3 0,-1 0,-2 0,3 0,0 0,5 0,3 0,1 0,-3 0,1-4,-1-2,1 0,-1-3,-3 0,-2 1,1-2,0 0,-2 3,3-3,5 0,-1 2,2-1,-5-1,-5-2,-8 1,-3-2,-5 0,-1-1,2 2,2-2,8-3,3 1,6-1,6 3,4-2,5 3,1 3,-2-1,-1 2,0-3,-4-4,0 1,2-1,1 2,2-1,1 1,2 0,0 1,1-1,0 2,0-2,0-3,0-3,4-2,1-3,5-1,5-1,3 0,5 0,1 0,2 0,-3 5,-2 1,0 1,1-2,2-1,0-2,1 0,1-1,0 0,0-1,4 0,2 0,5 1,0-1,-2 0,2 5,-1 2,-2-1,2 4,4 0,4-2,4 3,-3-1,1-2,1-2,1 3,2-1,-3-1,-1 3,1 4,-4 0,1 1,1 4,2-1,2 0,-3-3,0 2,-4-3,0 1,-3-2,1 1,3 4,3 2,-3-2,2 1,-4-2,-4-5,-8 0,-9 3,-4-1,0 2</inkml:trace>
  <inkml:trace contextRef="#ctx0" brushRef="#br0" timeOffset="21599.0863">504 1455,'4'0,"2"-4,4-2,6 0,3 2,4 1,2 1,-3 5,-1 2,1 1,-4 3,0 1,-3 2,-9 0,-5 2,-8 3,-6-1,-2 1,-2-2,1 1,-1-3,3-3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5DF1-DCAA-4A62-A01C-D062E6F55503}">
  <dimension ref="A1:AH27"/>
  <sheetViews>
    <sheetView tabSelected="1" workbookViewId="0">
      <pane xSplit="4" topLeftCell="U1" activePane="topRight" state="frozenSplit"/>
      <selection pane="topRight" activeCell="AA26" sqref="AA26"/>
    </sheetView>
  </sheetViews>
  <sheetFormatPr defaultRowHeight="15" x14ac:dyDescent="0.25"/>
  <cols>
    <col min="1" max="1" width="6.42578125" customWidth="1"/>
    <col min="2" max="2" width="28.7109375" customWidth="1"/>
    <col min="3" max="3" width="14" customWidth="1"/>
    <col min="5" max="5" width="3.140625" customWidth="1"/>
    <col min="6" max="6" width="5.140625" customWidth="1"/>
    <col min="8" max="8" width="3.5703125" customWidth="1"/>
    <col min="11" max="11" width="6.42578125" bestFit="1" customWidth="1"/>
    <col min="12" max="12" width="11.28515625" bestFit="1" customWidth="1"/>
    <col min="13" max="13" width="5.7109375" bestFit="1" customWidth="1"/>
    <col min="14" max="14" width="11.28515625" bestFit="1" customWidth="1"/>
    <col min="16" max="16" width="4.85546875" customWidth="1"/>
    <col min="17" max="17" width="7.85546875" customWidth="1"/>
    <col min="18" max="18" width="4.5703125" customWidth="1"/>
    <col min="27" max="27" width="11.28515625" bestFit="1" customWidth="1"/>
    <col min="29" max="29" width="11.28515625" bestFit="1" customWidth="1"/>
  </cols>
  <sheetData>
    <row r="1" spans="1:34" x14ac:dyDescent="0.25">
      <c r="F1" s="10" t="s">
        <v>64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10" t="s">
        <v>65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75" thickBot="1" x14ac:dyDescent="0.3">
      <c r="F2" s="7"/>
      <c r="G2" s="7" t="s">
        <v>35</v>
      </c>
      <c r="H2" s="7"/>
      <c r="I2" s="7"/>
      <c r="K2" s="7"/>
      <c r="L2" s="7" t="s">
        <v>36</v>
      </c>
      <c r="M2" s="7"/>
      <c r="N2" s="7"/>
      <c r="P2" s="7"/>
      <c r="Q2" s="7" t="s">
        <v>37</v>
      </c>
      <c r="R2" s="7"/>
      <c r="S2" s="7"/>
      <c r="U2" s="7"/>
      <c r="V2" s="7" t="s">
        <v>35</v>
      </c>
      <c r="W2" s="7"/>
      <c r="X2" s="7"/>
      <c r="Z2" s="7"/>
      <c r="AA2" s="7" t="s">
        <v>36</v>
      </c>
      <c r="AB2" s="7"/>
      <c r="AC2" s="7"/>
      <c r="AE2" s="7"/>
      <c r="AF2" s="7" t="s">
        <v>37</v>
      </c>
      <c r="AG2" s="7"/>
      <c r="AH2" s="7"/>
    </row>
    <row r="3" spans="1:34" ht="15.75" thickTop="1" x14ac:dyDescent="0.25">
      <c r="A3" s="4" t="s">
        <v>3</v>
      </c>
      <c r="B3" s="5"/>
      <c r="C3" s="5"/>
      <c r="D3" s="6"/>
      <c r="F3" t="s">
        <v>38</v>
      </c>
      <c r="G3">
        <f>1000*25</f>
        <v>25000</v>
      </c>
      <c r="H3" s="8" t="s">
        <v>39</v>
      </c>
      <c r="I3">
        <f>G3</f>
        <v>25000</v>
      </c>
      <c r="K3" t="str">
        <f>H3</f>
        <v>A.</v>
      </c>
      <c r="L3">
        <f>I3</f>
        <v>25000</v>
      </c>
      <c r="M3" s="8"/>
      <c r="R3" s="8" t="str">
        <f>F11</f>
        <v>1.</v>
      </c>
      <c r="S3">
        <f>G11</f>
        <v>28000</v>
      </c>
      <c r="U3" t="s">
        <v>38</v>
      </c>
      <c r="V3">
        <f>1000*25</f>
        <v>25000</v>
      </c>
      <c r="W3" s="8" t="s">
        <v>39</v>
      </c>
      <c r="X3">
        <f>V3</f>
        <v>25000</v>
      </c>
      <c r="Z3" t="str">
        <f>W3</f>
        <v>A.</v>
      </c>
      <c r="AA3">
        <f>X3</f>
        <v>25000</v>
      </c>
      <c r="AB3" s="8"/>
      <c r="AG3" s="8" t="str">
        <f>U11</f>
        <v>1.</v>
      </c>
      <c r="AH3">
        <f>V11</f>
        <v>28000</v>
      </c>
    </row>
    <row r="4" spans="1:34" x14ac:dyDescent="0.25">
      <c r="A4" s="1"/>
      <c r="B4" s="2" t="s">
        <v>0</v>
      </c>
      <c r="C4" s="2"/>
      <c r="D4" s="3">
        <v>1000</v>
      </c>
      <c r="F4" t="s">
        <v>57</v>
      </c>
      <c r="G4">
        <f>N7</f>
        <v>10800</v>
      </c>
      <c r="H4" s="9"/>
      <c r="K4" t="str">
        <f>H10</f>
        <v>2.</v>
      </c>
      <c r="L4">
        <f>I10</f>
        <v>27000</v>
      </c>
      <c r="M4" s="9"/>
      <c r="R4" s="9" t="s">
        <v>25</v>
      </c>
      <c r="S4">
        <f>G12</f>
        <v>44000</v>
      </c>
      <c r="U4" t="s">
        <v>57</v>
      </c>
      <c r="V4">
        <f>AC7</f>
        <v>7500</v>
      </c>
      <c r="W4" s="9"/>
      <c r="Z4" t="str">
        <f>W10</f>
        <v>2.</v>
      </c>
      <c r="AA4">
        <f>X10</f>
        <v>27000</v>
      </c>
      <c r="AB4" s="9"/>
      <c r="AG4" s="9" t="s">
        <v>25</v>
      </c>
      <c r="AH4">
        <f>V12</f>
        <v>44000</v>
      </c>
    </row>
    <row r="5" spans="1:34" x14ac:dyDescent="0.25">
      <c r="A5" s="11">
        <v>1</v>
      </c>
      <c r="B5" s="12" t="s">
        <v>4</v>
      </c>
      <c r="C5" s="12"/>
      <c r="D5" s="13">
        <v>-700</v>
      </c>
      <c r="H5" s="9"/>
      <c r="K5" t="str">
        <f>H11</f>
        <v>4.</v>
      </c>
      <c r="L5">
        <f>I11</f>
        <v>29000</v>
      </c>
      <c r="M5" s="9"/>
      <c r="R5" s="9" t="str">
        <f>F13</f>
        <v>5.</v>
      </c>
      <c r="S5">
        <f>G13</f>
        <v>32000</v>
      </c>
      <c r="W5" s="9"/>
      <c r="Z5" t="str">
        <f>W11</f>
        <v>4.</v>
      </c>
      <c r="AA5">
        <f>X11</f>
        <v>29000</v>
      </c>
      <c r="AB5" s="9"/>
      <c r="AG5" s="9" t="str">
        <f>U13</f>
        <v>5.</v>
      </c>
      <c r="AH5">
        <f>V13</f>
        <v>32000</v>
      </c>
    </row>
    <row r="6" spans="1:34" x14ac:dyDescent="0.25">
      <c r="A6" s="11">
        <v>2</v>
      </c>
      <c r="B6" s="12" t="s">
        <v>5</v>
      </c>
      <c r="C6" s="12"/>
      <c r="D6" s="13">
        <v>1000</v>
      </c>
      <c r="H6" s="9"/>
      <c r="K6" t="str">
        <f>H12</f>
        <v>6.</v>
      </c>
      <c r="L6">
        <f>I12</f>
        <v>32000</v>
      </c>
      <c r="M6" s="9"/>
      <c r="R6" s="9" t="str">
        <f>F14</f>
        <v>7.</v>
      </c>
      <c r="S6">
        <f>G14</f>
        <v>52000</v>
      </c>
      <c r="W6" s="9"/>
      <c r="Z6" t="str">
        <f>W12</f>
        <v>6.</v>
      </c>
      <c r="AA6">
        <f>X12</f>
        <v>32000</v>
      </c>
      <c r="AB6" s="9"/>
      <c r="AG6" s="9" t="str">
        <f>U14</f>
        <v>7.</v>
      </c>
      <c r="AH6">
        <f>V14</f>
        <v>52000</v>
      </c>
    </row>
    <row r="7" spans="1:34" x14ac:dyDescent="0.25">
      <c r="A7" s="11">
        <v>3</v>
      </c>
      <c r="B7" s="12" t="s">
        <v>6</v>
      </c>
      <c r="C7" s="12"/>
      <c r="D7" s="13">
        <v>-1100</v>
      </c>
      <c r="H7" s="9"/>
      <c r="K7" t="s">
        <v>44</v>
      </c>
      <c r="L7">
        <f>I13</f>
        <v>36000</v>
      </c>
      <c r="M7" s="9" t="s">
        <v>57</v>
      </c>
      <c r="N7">
        <f>300*36</f>
        <v>10800</v>
      </c>
      <c r="R7" s="9" t="str">
        <f>F15</f>
        <v>9.</v>
      </c>
      <c r="S7">
        <f>G15</f>
        <v>32000</v>
      </c>
      <c r="W7" s="9"/>
      <c r="Z7" t="s">
        <v>44</v>
      </c>
      <c r="AA7">
        <f>X13</f>
        <v>36000</v>
      </c>
      <c r="AB7" s="9" t="s">
        <v>57</v>
      </c>
      <c r="AC7">
        <f>300*25</f>
        <v>7500</v>
      </c>
      <c r="AG7" s="9" t="str">
        <f>U15</f>
        <v>9.</v>
      </c>
      <c r="AH7">
        <f>V15</f>
        <v>32000</v>
      </c>
    </row>
    <row r="8" spans="1:34" x14ac:dyDescent="0.25">
      <c r="A8" s="11">
        <v>4</v>
      </c>
      <c r="B8" s="12" t="s">
        <v>7</v>
      </c>
      <c r="C8" s="12"/>
      <c r="D8" s="13">
        <v>1000</v>
      </c>
    </row>
    <row r="9" spans="1:34" x14ac:dyDescent="0.25">
      <c r="A9" s="11">
        <v>5</v>
      </c>
      <c r="B9" s="12" t="s">
        <v>8</v>
      </c>
      <c r="C9" s="12"/>
      <c r="D9" s="13">
        <v>-800</v>
      </c>
      <c r="F9" s="7"/>
      <c r="G9" s="7" t="s">
        <v>40</v>
      </c>
      <c r="H9" s="7"/>
      <c r="I9" s="7"/>
      <c r="K9" s="7"/>
      <c r="L9" s="7" t="s">
        <v>46</v>
      </c>
      <c r="M9" s="7"/>
      <c r="N9" s="7"/>
      <c r="P9" s="7"/>
      <c r="Q9" s="7" t="s">
        <v>48</v>
      </c>
      <c r="R9" s="7"/>
      <c r="S9" s="7"/>
      <c r="U9" s="7"/>
      <c r="V9" s="7" t="s">
        <v>40</v>
      </c>
      <c r="W9" s="7"/>
      <c r="X9" s="7"/>
      <c r="Z9" s="7"/>
      <c r="AA9" s="7" t="s">
        <v>46</v>
      </c>
      <c r="AB9" s="7"/>
      <c r="AC9" s="7"/>
      <c r="AE9" s="7"/>
      <c r="AF9" s="7" t="s">
        <v>48</v>
      </c>
      <c r="AG9" s="7"/>
      <c r="AH9" s="7"/>
    </row>
    <row r="10" spans="1:34" x14ac:dyDescent="0.25">
      <c r="A10" s="11">
        <v>6</v>
      </c>
      <c r="B10" s="12" t="s">
        <v>9</v>
      </c>
      <c r="C10" s="12"/>
      <c r="D10" s="13">
        <v>1000</v>
      </c>
      <c r="F10" t="s">
        <v>38</v>
      </c>
      <c r="G10" t="s">
        <v>41</v>
      </c>
      <c r="H10" s="8" t="s">
        <v>24</v>
      </c>
      <c r="I10">
        <f>1000*27</f>
        <v>27000</v>
      </c>
      <c r="K10" t="s">
        <v>47</v>
      </c>
      <c r="L10">
        <v>2000</v>
      </c>
      <c r="M10" s="8"/>
      <c r="R10" s="8" t="str">
        <f>K10</f>
        <v>10.</v>
      </c>
      <c r="S10">
        <f>L10</f>
        <v>2000</v>
      </c>
      <c r="U10" t="s">
        <v>38</v>
      </c>
      <c r="V10" t="s">
        <v>41</v>
      </c>
      <c r="W10" s="8" t="s">
        <v>24</v>
      </c>
      <c r="X10">
        <f>1000*27</f>
        <v>27000</v>
      </c>
      <c r="Z10" t="s">
        <v>47</v>
      </c>
      <c r="AA10">
        <v>2000</v>
      </c>
      <c r="AB10" s="8"/>
      <c r="AG10" s="8" t="str">
        <f>Z10</f>
        <v>10.</v>
      </c>
      <c r="AH10">
        <f>AA10</f>
        <v>2000</v>
      </c>
    </row>
    <row r="11" spans="1:34" x14ac:dyDescent="0.25">
      <c r="A11" s="11">
        <v>7</v>
      </c>
      <c r="B11" s="12" t="s">
        <v>10</v>
      </c>
      <c r="C11" s="12"/>
      <c r="D11" s="13">
        <v>-1300</v>
      </c>
      <c r="F11" t="s">
        <v>22</v>
      </c>
      <c r="G11">
        <f>700*40</f>
        <v>28000</v>
      </c>
      <c r="H11" s="9" t="s">
        <v>26</v>
      </c>
      <c r="I11">
        <f>1000*29</f>
        <v>29000</v>
      </c>
      <c r="K11" t="s">
        <v>49</v>
      </c>
      <c r="L11">
        <v>17000</v>
      </c>
      <c r="M11" s="9"/>
      <c r="R11" s="9" t="str">
        <f>K11</f>
        <v>11.</v>
      </c>
      <c r="S11">
        <f>L11</f>
        <v>17000</v>
      </c>
      <c r="U11" t="s">
        <v>22</v>
      </c>
      <c r="V11">
        <f>700*40</f>
        <v>28000</v>
      </c>
      <c r="W11" s="9" t="s">
        <v>26</v>
      </c>
      <c r="X11">
        <f>1000*29</f>
        <v>29000</v>
      </c>
      <c r="Z11" t="s">
        <v>49</v>
      </c>
      <c r="AA11">
        <v>17000</v>
      </c>
      <c r="AB11" s="9"/>
      <c r="AG11" s="9" t="str">
        <f>Z11</f>
        <v>11.</v>
      </c>
      <c r="AH11">
        <f>AA11</f>
        <v>17000</v>
      </c>
    </row>
    <row r="12" spans="1:34" x14ac:dyDescent="0.25">
      <c r="A12" s="11">
        <v>8</v>
      </c>
      <c r="B12" s="12" t="s">
        <v>11</v>
      </c>
      <c r="C12" s="12"/>
      <c r="D12" s="13">
        <v>1000</v>
      </c>
      <c r="F12" t="s">
        <v>25</v>
      </c>
      <c r="G12">
        <f>1100*40</f>
        <v>44000</v>
      </c>
      <c r="H12" s="9" t="s">
        <v>42</v>
      </c>
      <c r="I12">
        <f>1000*32</f>
        <v>32000</v>
      </c>
      <c r="U12" t="s">
        <v>25</v>
      </c>
      <c r="V12">
        <f>1100*40</f>
        <v>44000</v>
      </c>
      <c r="W12" s="9" t="s">
        <v>42</v>
      </c>
      <c r="X12">
        <f>1000*32</f>
        <v>32000</v>
      </c>
    </row>
    <row r="13" spans="1:34" x14ac:dyDescent="0.25">
      <c r="A13" s="11">
        <v>9</v>
      </c>
      <c r="B13" s="12" t="s">
        <v>12</v>
      </c>
      <c r="C13" s="12"/>
      <c r="D13" s="13">
        <v>-800</v>
      </c>
      <c r="F13" t="s">
        <v>27</v>
      </c>
      <c r="G13">
        <v>32000</v>
      </c>
      <c r="H13" s="9" t="s">
        <v>44</v>
      </c>
      <c r="I13">
        <f>1000*36</f>
        <v>36000</v>
      </c>
      <c r="K13" s="7"/>
      <c r="L13" s="7" t="s">
        <v>50</v>
      </c>
      <c r="M13" s="7"/>
      <c r="N13" s="7"/>
      <c r="P13" s="7"/>
      <c r="Q13" s="7" t="s">
        <v>52</v>
      </c>
      <c r="R13" s="7"/>
      <c r="S13" s="7"/>
      <c r="U13" t="s">
        <v>27</v>
      </c>
      <c r="V13">
        <v>32000</v>
      </c>
      <c r="W13" s="9" t="s">
        <v>44</v>
      </c>
      <c r="X13">
        <f>1000*36</f>
        <v>36000</v>
      </c>
      <c r="Z13" s="7"/>
      <c r="AA13" s="7" t="s">
        <v>50</v>
      </c>
      <c r="AB13" s="7"/>
      <c r="AC13" s="7"/>
      <c r="AE13" s="7"/>
      <c r="AF13" s="7" t="s">
        <v>52</v>
      </c>
      <c r="AG13" s="7"/>
      <c r="AH13" s="7"/>
    </row>
    <row r="14" spans="1:34" x14ac:dyDescent="0.25">
      <c r="A14" s="11">
        <v>10</v>
      </c>
      <c r="B14" s="12" t="s">
        <v>1</v>
      </c>
      <c r="C14" s="14">
        <v>2000</v>
      </c>
      <c r="D14" s="13"/>
      <c r="F14" t="s">
        <v>43</v>
      </c>
      <c r="G14">
        <f>1300*40</f>
        <v>52000</v>
      </c>
      <c r="H14" s="9"/>
      <c r="K14" t="s">
        <v>51</v>
      </c>
      <c r="L14">
        <v>30000</v>
      </c>
      <c r="M14" s="8"/>
      <c r="R14" s="8" t="str">
        <f>K14</f>
        <v>12.</v>
      </c>
      <c r="S14">
        <f>L14</f>
        <v>30000</v>
      </c>
      <c r="U14" t="s">
        <v>43</v>
      </c>
      <c r="V14">
        <f>1300*40</f>
        <v>52000</v>
      </c>
      <c r="W14" s="9"/>
      <c r="Z14" t="s">
        <v>51</v>
      </c>
      <c r="AA14">
        <v>30000</v>
      </c>
      <c r="AB14" s="8"/>
      <c r="AG14" s="8" t="str">
        <f>Z14</f>
        <v>12.</v>
      </c>
      <c r="AH14">
        <f>AA14</f>
        <v>30000</v>
      </c>
    </row>
    <row r="15" spans="1:34" x14ac:dyDescent="0.25">
      <c r="A15" s="11">
        <v>11</v>
      </c>
      <c r="B15" s="12" t="s">
        <v>2</v>
      </c>
      <c r="C15" s="14">
        <v>17000</v>
      </c>
      <c r="D15" s="13"/>
      <c r="F15" t="s">
        <v>45</v>
      </c>
      <c r="G15">
        <f>800*40</f>
        <v>32000</v>
      </c>
      <c r="H15" s="9"/>
      <c r="R15" s="9"/>
      <c r="U15" t="s">
        <v>45</v>
      </c>
      <c r="V15">
        <f>800*40</f>
        <v>32000</v>
      </c>
      <c r="W15" s="9"/>
      <c r="AG15" s="9"/>
    </row>
    <row r="16" spans="1:34" x14ac:dyDescent="0.25">
      <c r="A16" s="11">
        <v>12</v>
      </c>
      <c r="B16" s="12" t="s">
        <v>13</v>
      </c>
      <c r="C16" s="14">
        <v>30000</v>
      </c>
      <c r="D16" s="13"/>
      <c r="K16" s="7"/>
      <c r="L16" s="7" t="s">
        <v>53</v>
      </c>
      <c r="M16" s="7"/>
      <c r="N16" s="7"/>
      <c r="Z16" s="7"/>
      <c r="AA16" s="7" t="s">
        <v>53</v>
      </c>
      <c r="AB16" s="7"/>
      <c r="AC16" s="7"/>
    </row>
    <row r="17" spans="1:29" ht="15.75" thickBot="1" x14ac:dyDescent="0.3">
      <c r="A17" s="20">
        <v>13</v>
      </c>
      <c r="B17" s="21" t="s">
        <v>14</v>
      </c>
      <c r="C17" s="22">
        <v>5000</v>
      </c>
      <c r="D17" s="23"/>
      <c r="F17" s="7"/>
      <c r="G17" s="7" t="s">
        <v>55</v>
      </c>
      <c r="H17" s="7"/>
      <c r="I17" s="7"/>
      <c r="K17" t="s">
        <v>54</v>
      </c>
      <c r="L17">
        <v>5000</v>
      </c>
      <c r="M17" s="8"/>
      <c r="U17" s="7"/>
      <c r="V17" s="7" t="s">
        <v>55</v>
      </c>
      <c r="W17" s="7"/>
      <c r="X17" s="7"/>
      <c r="Z17" t="s">
        <v>54</v>
      </c>
      <c r="AA17">
        <v>5000</v>
      </c>
      <c r="AB17" s="8"/>
    </row>
    <row r="18" spans="1:29" ht="15.75" thickTop="1" x14ac:dyDescent="0.25">
      <c r="F18" t="s">
        <v>38</v>
      </c>
      <c r="G18" t="s">
        <v>41</v>
      </c>
      <c r="H18" s="8"/>
      <c r="U18" t="s">
        <v>38</v>
      </c>
      <c r="V18" t="s">
        <v>41</v>
      </c>
      <c r="W18" s="8"/>
    </row>
    <row r="19" spans="1:29" x14ac:dyDescent="0.25">
      <c r="A19" s="15" t="s">
        <v>15</v>
      </c>
      <c r="B19" s="15"/>
    </row>
    <row r="20" spans="1:29" x14ac:dyDescent="0.25">
      <c r="A20" t="s">
        <v>16</v>
      </c>
      <c r="F20" s="7"/>
      <c r="G20" s="7" t="s">
        <v>56</v>
      </c>
      <c r="H20" s="7"/>
      <c r="I20" s="7"/>
      <c r="K20" s="16" t="s">
        <v>58</v>
      </c>
      <c r="L20" s="16"/>
      <c r="M20" s="16"/>
      <c r="N20" s="16"/>
      <c r="U20" s="7"/>
      <c r="V20" s="7" t="s">
        <v>56</v>
      </c>
      <c r="W20" s="7"/>
      <c r="X20" s="7"/>
      <c r="Z20" s="16" t="s">
        <v>58</v>
      </c>
      <c r="AA20" s="16"/>
      <c r="AB20" s="16"/>
      <c r="AC20" s="16"/>
    </row>
    <row r="21" spans="1:29" x14ac:dyDescent="0.25">
      <c r="H21" s="8" t="str">
        <f>K17</f>
        <v>13.</v>
      </c>
      <c r="I21">
        <f>L17</f>
        <v>5000</v>
      </c>
      <c r="K21" t="s">
        <v>60</v>
      </c>
      <c r="L21" s="17">
        <f>SUM(L3:L7)-N7</f>
        <v>138200</v>
      </c>
      <c r="M21" s="8" t="s">
        <v>59</v>
      </c>
      <c r="N21" s="17">
        <f>SUM(S3:S7)</f>
        <v>188000</v>
      </c>
      <c r="W21" s="8" t="str">
        <f>Z17</f>
        <v>13.</v>
      </c>
      <c r="X21">
        <f>AA17</f>
        <v>5000</v>
      </c>
      <c r="Z21" t="s">
        <v>60</v>
      </c>
      <c r="AA21" s="17">
        <f>SUM(AA3:AA7)-AC7</f>
        <v>141500</v>
      </c>
      <c r="AB21" s="8" t="s">
        <v>59</v>
      </c>
      <c r="AC21" s="17">
        <f>SUM(AH3:AH7)</f>
        <v>188000</v>
      </c>
    </row>
    <row r="22" spans="1:29" x14ac:dyDescent="0.25">
      <c r="A22" t="s">
        <v>17</v>
      </c>
      <c r="H22" s="9"/>
      <c r="K22" t="s">
        <v>61</v>
      </c>
      <c r="L22" s="17">
        <f>N21-L21</f>
        <v>49800</v>
      </c>
      <c r="M22" s="9"/>
      <c r="W22" s="9"/>
      <c r="Z22" t="s">
        <v>61</v>
      </c>
      <c r="AA22" s="17">
        <f>AC21-AA21</f>
        <v>46500</v>
      </c>
      <c r="AB22" s="9"/>
    </row>
    <row r="23" spans="1:29" x14ac:dyDescent="0.25">
      <c r="K23" t="s">
        <v>62</v>
      </c>
      <c r="L23" s="17">
        <f>SUM(L10:L11)</f>
        <v>19000</v>
      </c>
      <c r="M23" s="9"/>
      <c r="Z23" t="s">
        <v>62</v>
      </c>
      <c r="AA23" s="17">
        <f>SUM(AA10:AA11)</f>
        <v>19000</v>
      </c>
      <c r="AB23" s="9"/>
    </row>
    <row r="24" spans="1:29" x14ac:dyDescent="0.25">
      <c r="K24" t="s">
        <v>13</v>
      </c>
      <c r="L24" s="17">
        <f>L14</f>
        <v>30000</v>
      </c>
      <c r="M24" s="9"/>
      <c r="Z24" t="s">
        <v>13</v>
      </c>
      <c r="AA24" s="17">
        <f>AA14</f>
        <v>30000</v>
      </c>
      <c r="AB24" s="9"/>
    </row>
    <row r="25" spans="1:29" x14ac:dyDescent="0.25">
      <c r="B25">
        <f>10800-7500</f>
        <v>3300</v>
      </c>
      <c r="K25" t="s">
        <v>14</v>
      </c>
      <c r="L25" s="17">
        <f>L17</f>
        <v>5000</v>
      </c>
      <c r="M25" s="9"/>
      <c r="Z25" t="s">
        <v>14</v>
      </c>
      <c r="AA25" s="17">
        <f>AA17</f>
        <v>5000</v>
      </c>
      <c r="AB25" s="9"/>
    </row>
    <row r="26" spans="1:29" x14ac:dyDescent="0.25">
      <c r="K26" s="18" t="s">
        <v>63</v>
      </c>
      <c r="L26" s="19">
        <f>L22-L23-L24-L25</f>
        <v>-4200</v>
      </c>
      <c r="Z26" s="18" t="s">
        <v>63</v>
      </c>
      <c r="AA26" s="19">
        <f>AA22-AA23-AA24-AA25</f>
        <v>-7500</v>
      </c>
    </row>
    <row r="27" spans="1:29" x14ac:dyDescent="0.25">
      <c r="L27" s="17"/>
    </row>
  </sheetData>
  <mergeCells count="5">
    <mergeCell ref="A3:D3"/>
    <mergeCell ref="K20:N20"/>
    <mergeCell ref="F1:S1"/>
    <mergeCell ref="U1:AH1"/>
    <mergeCell ref="Z20:A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90BA-1FDA-42D8-909D-5BFCA36B8BDB}">
  <dimension ref="A2:T24"/>
  <sheetViews>
    <sheetView workbookViewId="0">
      <selection activeCell="A16" sqref="A16"/>
    </sheetView>
  </sheetViews>
  <sheetFormatPr defaultRowHeight="15" x14ac:dyDescent="0.25"/>
  <sheetData>
    <row r="2" spans="1:20" x14ac:dyDescent="0.25">
      <c r="A2" t="s">
        <v>33</v>
      </c>
      <c r="B2" s="7"/>
      <c r="C2" s="7" t="s">
        <v>18</v>
      </c>
      <c r="D2" s="7"/>
      <c r="E2" s="7"/>
      <c r="G2" s="7"/>
      <c r="H2" s="7" t="s">
        <v>19</v>
      </c>
      <c r="I2" s="7"/>
      <c r="J2" s="7"/>
      <c r="L2" s="7"/>
      <c r="M2" s="7" t="s">
        <v>20</v>
      </c>
      <c r="N2" s="7"/>
      <c r="O2" s="7"/>
      <c r="Q2" s="7"/>
      <c r="R2" s="7" t="s">
        <v>21</v>
      </c>
      <c r="S2" s="7"/>
      <c r="T2" s="7"/>
    </row>
    <row r="3" spans="1:20" x14ac:dyDescent="0.25">
      <c r="B3" t="s">
        <v>22</v>
      </c>
      <c r="C3">
        <v>2000</v>
      </c>
      <c r="D3" s="8" t="s">
        <v>24</v>
      </c>
      <c r="E3">
        <v>2</v>
      </c>
      <c r="G3" t="s">
        <v>24</v>
      </c>
      <c r="H3">
        <v>2</v>
      </c>
      <c r="I3" s="8"/>
      <c r="N3" s="8" t="s">
        <v>25</v>
      </c>
      <c r="O3">
        <v>3.5</v>
      </c>
      <c r="Q3" t="s">
        <v>25</v>
      </c>
      <c r="R3">
        <v>3.5</v>
      </c>
      <c r="S3" s="8"/>
    </row>
    <row r="4" spans="1:20" x14ac:dyDescent="0.25">
      <c r="D4" s="9" t="s">
        <v>26</v>
      </c>
      <c r="E4">
        <v>2</v>
      </c>
      <c r="G4" t="s">
        <v>26</v>
      </c>
      <c r="H4">
        <v>2</v>
      </c>
      <c r="I4" s="9"/>
      <c r="N4" s="9" t="s">
        <v>27</v>
      </c>
      <c r="O4">
        <v>3.5</v>
      </c>
      <c r="Q4" t="s">
        <v>27</v>
      </c>
      <c r="R4">
        <v>3.5</v>
      </c>
      <c r="S4" s="9"/>
    </row>
    <row r="5" spans="1:20" x14ac:dyDescent="0.25">
      <c r="D5" s="9"/>
      <c r="E5" t="s">
        <v>28</v>
      </c>
      <c r="I5" s="9"/>
      <c r="N5" s="9"/>
      <c r="S5" s="9"/>
    </row>
    <row r="6" spans="1:20" x14ac:dyDescent="0.25">
      <c r="D6" s="9" t="s">
        <v>29</v>
      </c>
      <c r="E6">
        <v>2</v>
      </c>
      <c r="G6" t="s">
        <v>29</v>
      </c>
      <c r="H6">
        <v>2</v>
      </c>
      <c r="I6" s="9"/>
      <c r="N6" s="9" t="s">
        <v>30</v>
      </c>
      <c r="O6">
        <v>3.5</v>
      </c>
      <c r="Q6" t="s">
        <v>30</v>
      </c>
      <c r="R6">
        <v>3.5</v>
      </c>
      <c r="S6" s="9"/>
    </row>
    <row r="7" spans="1:20" x14ac:dyDescent="0.25">
      <c r="D7" s="9"/>
      <c r="I7" s="9"/>
      <c r="N7" s="9"/>
      <c r="S7" s="9"/>
    </row>
    <row r="10" spans="1:20" x14ac:dyDescent="0.25">
      <c r="B10" s="7"/>
      <c r="C10" s="7" t="s">
        <v>23</v>
      </c>
      <c r="D10" s="7"/>
      <c r="E10" s="7"/>
    </row>
    <row r="11" spans="1:20" x14ac:dyDescent="0.25">
      <c r="D11" s="8" t="str">
        <f>B3</f>
        <v>1.</v>
      </c>
      <c r="E11">
        <f>C3</f>
        <v>2000</v>
      </c>
    </row>
    <row r="12" spans="1:20" x14ac:dyDescent="0.25">
      <c r="D12" s="9"/>
    </row>
    <row r="14" spans="1:20" x14ac:dyDescent="0.25">
      <c r="B14" s="7"/>
      <c r="C14" s="7" t="s">
        <v>18</v>
      </c>
      <c r="D14" s="7"/>
      <c r="E14" s="7"/>
      <c r="G14" s="7"/>
      <c r="H14" s="7" t="s">
        <v>19</v>
      </c>
      <c r="I14" s="7"/>
      <c r="J14" s="7"/>
      <c r="L14" s="7"/>
      <c r="M14" s="7" t="s">
        <v>20</v>
      </c>
      <c r="N14" s="7"/>
      <c r="O14" s="7"/>
      <c r="Q14" s="7"/>
      <c r="R14" s="7" t="s">
        <v>21</v>
      </c>
      <c r="S14" s="7"/>
      <c r="T14" s="7"/>
    </row>
    <row r="15" spans="1:20" x14ac:dyDescent="0.25">
      <c r="A15" t="s">
        <v>34</v>
      </c>
      <c r="B15" t="s">
        <v>31</v>
      </c>
      <c r="D15" s="8"/>
      <c r="G15" t="s">
        <v>22</v>
      </c>
      <c r="H15">
        <v>2000</v>
      </c>
      <c r="I15" s="8"/>
      <c r="N15" s="8" t="s">
        <v>25</v>
      </c>
      <c r="O15">
        <v>3.5</v>
      </c>
      <c r="Q15" t="s">
        <v>25</v>
      </c>
      <c r="R15">
        <v>3.5</v>
      </c>
      <c r="S15" s="8"/>
    </row>
    <row r="16" spans="1:20" x14ac:dyDescent="0.25">
      <c r="D16" s="9"/>
      <c r="H16" t="s">
        <v>31</v>
      </c>
      <c r="I16" s="9"/>
      <c r="N16" s="9" t="s">
        <v>27</v>
      </c>
      <c r="O16">
        <v>3.5</v>
      </c>
      <c r="Q16" t="s">
        <v>27</v>
      </c>
      <c r="R16">
        <v>3.5</v>
      </c>
      <c r="S16" s="9"/>
    </row>
    <row r="17" spans="2:19" x14ac:dyDescent="0.25">
      <c r="D17" s="9"/>
      <c r="I17" s="9"/>
      <c r="N17" s="9"/>
      <c r="S17" s="9"/>
    </row>
    <row r="18" spans="2:19" x14ac:dyDescent="0.25">
      <c r="C18" t="s">
        <v>32</v>
      </c>
      <c r="D18" s="9"/>
      <c r="I18" s="9"/>
      <c r="J18" t="s">
        <v>32</v>
      </c>
      <c r="N18" s="9" t="s">
        <v>30</v>
      </c>
      <c r="O18">
        <v>3.5</v>
      </c>
      <c r="Q18" t="s">
        <v>30</v>
      </c>
      <c r="R18">
        <v>3.5</v>
      </c>
      <c r="S18" s="9"/>
    </row>
    <row r="19" spans="2:19" x14ac:dyDescent="0.25">
      <c r="D19" s="9"/>
      <c r="I19" s="9"/>
      <c r="N19" s="9"/>
      <c r="S19" s="9"/>
    </row>
    <row r="22" spans="2:19" x14ac:dyDescent="0.25">
      <c r="B22" s="7"/>
      <c r="C22" s="7" t="s">
        <v>23</v>
      </c>
      <c r="D22" s="7"/>
      <c r="E22" s="7"/>
    </row>
    <row r="23" spans="2:19" x14ac:dyDescent="0.25">
      <c r="D23" s="8" t="s">
        <v>22</v>
      </c>
      <c r="E23">
        <v>2000</v>
      </c>
    </row>
    <row r="24" spans="2:19" x14ac:dyDescent="0.25">
      <c r="D24" s="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FIFO_LIFO</vt:lpstr>
      <vt:lpstr>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2022-10-17T08:22:30Z</dcterms:created>
  <dcterms:modified xsi:type="dcterms:W3CDTF">2022-10-17T10:57:02Z</dcterms:modified>
</cp:coreProperties>
</file>