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43EE72B6-D61E-4A11-9B16-6BB940AEE777}" xr6:coauthVersionLast="47" xr6:coauthVersionMax="47" xr10:uidLastSave="{00000000-0000-0000-0000-000000000000}"/>
  <bookViews>
    <workbookView xWindow="-120" yWindow="-120" windowWidth="19440" windowHeight="11640" xr2:uid="{BA275A2B-67E7-4ED2-94C7-65D6D7F2394A}"/>
  </bookViews>
  <sheets>
    <sheet name="Sheet1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U33" i="1"/>
  <c r="P29" i="1"/>
  <c r="N29" i="1"/>
  <c r="K33" i="1"/>
  <c r="I33" i="1"/>
  <c r="K13" i="1"/>
  <c r="S12" i="1"/>
  <c r="U12" i="1"/>
  <c r="F20" i="1"/>
  <c r="D3" i="2"/>
  <c r="D7" i="2" s="1"/>
  <c r="E9" i="1"/>
  <c r="C9" i="1"/>
</calcChain>
</file>

<file path=xl/sharedStrings.xml><?xml version="1.0" encoding="utf-8"?>
<sst xmlns="http://schemas.openxmlformats.org/spreadsheetml/2006/main" count="134" uniqueCount="87">
  <si>
    <t>Stroj</t>
  </si>
  <si>
    <t>Oprávky</t>
  </si>
  <si>
    <t>Pohledávky</t>
  </si>
  <si>
    <t>Peníze</t>
  </si>
  <si>
    <t>ZK</t>
  </si>
  <si>
    <t>HV min</t>
  </si>
  <si>
    <t>Dodav</t>
  </si>
  <si>
    <t>Celkem</t>
  </si>
  <si>
    <t>Zaměstnanci</t>
  </si>
  <si>
    <t>A</t>
  </si>
  <si>
    <t>VK + Z</t>
  </si>
  <si>
    <t>Zaplaceny pohledávky</t>
  </si>
  <si>
    <t>Úhrada dlužných mezd</t>
  </si>
  <si>
    <t>Úhrada FAP</t>
  </si>
  <si>
    <t>FAP - Nájem</t>
  </si>
  <si>
    <t>FAP - IT služby</t>
  </si>
  <si>
    <t>FAP - Pronájem SW</t>
  </si>
  <si>
    <t>FAP - Seřízení stroje</t>
  </si>
  <si>
    <t>Zúčtování mezd</t>
  </si>
  <si>
    <t>Zúčtování odpisů (n = 120 měsíců)</t>
  </si>
  <si>
    <t>Úhrada rozhlasového poplatku</t>
  </si>
  <si>
    <t>FAV - klienti ČR</t>
  </si>
  <si>
    <t>FAV - klienti EU</t>
  </si>
  <si>
    <t>FAV - klienti mimo EU</t>
  </si>
  <si>
    <t>A - Stroj</t>
  </si>
  <si>
    <t>PZ</t>
  </si>
  <si>
    <t>A - Pohledávky</t>
  </si>
  <si>
    <t>A - Peníze</t>
  </si>
  <si>
    <t>VK - ZK</t>
  </si>
  <si>
    <t>VK - HV min úč. Obd.</t>
  </si>
  <si>
    <t>Z - Dodavatelé / FAP</t>
  </si>
  <si>
    <t>Z - Zaměstnanci</t>
  </si>
  <si>
    <t>Zaplaceny pohledávky (nám)</t>
  </si>
  <si>
    <t>1.</t>
  </si>
  <si>
    <t>2.</t>
  </si>
  <si>
    <t>3.</t>
  </si>
  <si>
    <t>4.</t>
  </si>
  <si>
    <t>N - služby 01</t>
  </si>
  <si>
    <t>5.</t>
  </si>
  <si>
    <t>N - služby 02</t>
  </si>
  <si>
    <t>6.</t>
  </si>
  <si>
    <t>7.</t>
  </si>
  <si>
    <t>N - služby 03</t>
  </si>
  <si>
    <t>8.</t>
  </si>
  <si>
    <t>9.</t>
  </si>
  <si>
    <t>N - Mzdy</t>
  </si>
  <si>
    <t>Oprávky - Stroj</t>
  </si>
  <si>
    <t>HM</t>
  </si>
  <si>
    <t>ČM</t>
  </si>
  <si>
    <t>ON</t>
  </si>
  <si>
    <t>Efektivnost</t>
  </si>
  <si>
    <t>N - odpisy</t>
  </si>
  <si>
    <t>10.</t>
  </si>
  <si>
    <t>11.</t>
  </si>
  <si>
    <t>N - ostatní daně a poplatky</t>
  </si>
  <si>
    <t>12.</t>
  </si>
  <si>
    <t>V - Tržby ČR</t>
  </si>
  <si>
    <t>V - Tržby EU</t>
  </si>
  <si>
    <t>13.</t>
  </si>
  <si>
    <t>14.</t>
  </si>
  <si>
    <t>A1</t>
  </si>
  <si>
    <t>A2</t>
  </si>
  <si>
    <t>A3</t>
  </si>
  <si>
    <t>B</t>
  </si>
  <si>
    <t>B1</t>
  </si>
  <si>
    <t>B2</t>
  </si>
  <si>
    <t>B3</t>
  </si>
  <si>
    <t>C</t>
  </si>
  <si>
    <t>D</t>
  </si>
  <si>
    <t>E</t>
  </si>
  <si>
    <t>R</t>
  </si>
  <si>
    <t>F</t>
  </si>
  <si>
    <t>G</t>
  </si>
  <si>
    <t>H</t>
  </si>
  <si>
    <t>I</t>
  </si>
  <si>
    <t>J</t>
  </si>
  <si>
    <t>K</t>
  </si>
  <si>
    <t>VK - Z/Z</t>
  </si>
  <si>
    <t>L</t>
  </si>
  <si>
    <t>M</t>
  </si>
  <si>
    <t>N</t>
  </si>
  <si>
    <t>Aktiva</t>
  </si>
  <si>
    <t>Pasiva</t>
  </si>
  <si>
    <t>Zisk</t>
  </si>
  <si>
    <t>Výsledovka</t>
  </si>
  <si>
    <t>CF</t>
  </si>
  <si>
    <t>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</si>
</sst>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4" fontId="0" fillId="0" borderId="0" xfId="1" applyFont="1"/>
    <xf numFmtId="44" fontId="0" fillId="0" borderId="0" xfId="0" applyNumberFormat="1"/>
    <xf numFmtId="10" fontId="0" fillId="0" borderId="0" xfId="2" applyNumberFormat="1" applyFont="1"/>
    <xf numFmtId="1" fontId="0" fillId="0" borderId="0" xfId="0" applyNumberFormat="1"/>
    <xf numFmtId="0" fontId="0" fillId="0" borderId="11" xfId="0" applyFill="1" applyBorder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0</xdr:row>
      <xdr:rowOff>161925</xdr:rowOff>
    </xdr:from>
    <xdr:to>
      <xdr:col>20</xdr:col>
      <xdr:colOff>409575</xdr:colOff>
      <xdr:row>4</xdr:row>
      <xdr:rowOff>47625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B3D003BB-8CF2-4FD2-8F3B-67EB3E5984F9}"/>
            </a:ext>
          </a:extLst>
        </xdr:cNvPr>
        <xdr:cNvCxnSpPr/>
      </xdr:nvCxnSpPr>
      <xdr:spPr>
        <a:xfrm flipH="1">
          <a:off x="7667625" y="161925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3</xdr:row>
      <xdr:rowOff>76200</xdr:rowOff>
    </xdr:from>
    <xdr:to>
      <xdr:col>20</xdr:col>
      <xdr:colOff>466725</xdr:colOff>
      <xdr:row>6</xdr:row>
      <xdr:rowOff>171450</xdr:rowOff>
    </xdr:to>
    <xdr:cxnSp macro="">
      <xdr:nvCxnSpPr>
        <xdr:cNvPr id="4" name="Přímá spojnice 3">
          <a:extLst>
            <a:ext uri="{FF2B5EF4-FFF2-40B4-BE49-F238E27FC236}">
              <a16:creationId xmlns:a16="http://schemas.microsoft.com/office/drawing/2014/main" id="{BEB15047-C65C-4EE1-8124-6AAC492441BB}"/>
            </a:ext>
          </a:extLst>
        </xdr:cNvPr>
        <xdr:cNvCxnSpPr/>
      </xdr:nvCxnSpPr>
      <xdr:spPr>
        <a:xfrm flipH="1">
          <a:off x="7724775" y="666750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6</xdr:row>
      <xdr:rowOff>104775</xdr:rowOff>
    </xdr:from>
    <xdr:to>
      <xdr:col>20</xdr:col>
      <xdr:colOff>419100</xdr:colOff>
      <xdr:row>9</xdr:row>
      <xdr:rowOff>180975</xdr:rowOff>
    </xdr:to>
    <xdr:cxnSp macro="">
      <xdr:nvCxnSpPr>
        <xdr:cNvPr id="5" name="Přímá spojnice 4">
          <a:extLst>
            <a:ext uri="{FF2B5EF4-FFF2-40B4-BE49-F238E27FC236}">
              <a16:creationId xmlns:a16="http://schemas.microsoft.com/office/drawing/2014/main" id="{4797025F-67B9-46CF-BE01-9D6F7762A9C7}"/>
            </a:ext>
          </a:extLst>
        </xdr:cNvPr>
        <xdr:cNvCxnSpPr/>
      </xdr:nvCxnSpPr>
      <xdr:spPr>
        <a:xfrm flipH="1">
          <a:off x="7677150" y="1266825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0</xdr:row>
      <xdr:rowOff>19050</xdr:rowOff>
    </xdr:from>
    <xdr:to>
      <xdr:col>15</xdr:col>
      <xdr:colOff>447675</xdr:colOff>
      <xdr:row>3</xdr:row>
      <xdr:rowOff>95250</xdr:rowOff>
    </xdr:to>
    <xdr:cxnSp macro="">
      <xdr:nvCxnSpPr>
        <xdr:cNvPr id="6" name="Přímá spojnice 5">
          <a:extLst>
            <a:ext uri="{FF2B5EF4-FFF2-40B4-BE49-F238E27FC236}">
              <a16:creationId xmlns:a16="http://schemas.microsoft.com/office/drawing/2014/main" id="{73655695-CB54-4577-916E-D3321963B7E8}"/>
            </a:ext>
          </a:extLst>
        </xdr:cNvPr>
        <xdr:cNvCxnSpPr/>
      </xdr:nvCxnSpPr>
      <xdr:spPr>
        <a:xfrm flipH="1">
          <a:off x="5638800" y="19050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3</xdr:row>
      <xdr:rowOff>180975</xdr:rowOff>
    </xdr:from>
    <xdr:to>
      <xdr:col>15</xdr:col>
      <xdr:colOff>352425</xdr:colOff>
      <xdr:row>7</xdr:row>
      <xdr:rowOff>85725</xdr:rowOff>
    </xdr:to>
    <xdr:cxnSp macro="">
      <xdr:nvCxnSpPr>
        <xdr:cNvPr id="7" name="Přímá spojnice 6">
          <a:extLst>
            <a:ext uri="{FF2B5EF4-FFF2-40B4-BE49-F238E27FC236}">
              <a16:creationId xmlns:a16="http://schemas.microsoft.com/office/drawing/2014/main" id="{6658549C-6390-4439-B32F-999AB41E4F90}"/>
            </a:ext>
          </a:extLst>
        </xdr:cNvPr>
        <xdr:cNvCxnSpPr/>
      </xdr:nvCxnSpPr>
      <xdr:spPr>
        <a:xfrm flipH="1">
          <a:off x="5543550" y="771525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7</xdr:row>
      <xdr:rowOff>38100</xdr:rowOff>
    </xdr:from>
    <xdr:to>
      <xdr:col>15</xdr:col>
      <xdr:colOff>390525</xdr:colOff>
      <xdr:row>10</xdr:row>
      <xdr:rowOff>114300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D16C0D42-D881-4EBD-97C4-01918CB75B16}"/>
            </a:ext>
          </a:extLst>
        </xdr:cNvPr>
        <xdr:cNvCxnSpPr/>
      </xdr:nvCxnSpPr>
      <xdr:spPr>
        <a:xfrm flipH="1">
          <a:off x="5581650" y="1390650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142875</xdr:colOff>
      <xdr:row>10</xdr:row>
      <xdr:rowOff>57150</xdr:rowOff>
    </xdr:from>
    <xdr:to>
      <xdr:col>15</xdr:col>
      <xdr:colOff>400050</xdr:colOff>
      <xdr:row>13</xdr:row>
      <xdr:rowOff>152400</xdr:rowOff>
    </xdr:to>
    <xdr:cxnSp macro="">
      <xdr:nvCxnSpPr>
        <xdr:cNvPr id="9" name="Přímá spojnice 8">
          <a:extLst>
            <a:ext uri="{FF2B5EF4-FFF2-40B4-BE49-F238E27FC236}">
              <a16:creationId xmlns:a16="http://schemas.microsoft.com/office/drawing/2014/main" id="{01942082-2AD6-40A2-B728-31DC040BD5D5}"/>
            </a:ext>
          </a:extLst>
        </xdr:cNvPr>
        <xdr:cNvCxnSpPr/>
      </xdr:nvCxnSpPr>
      <xdr:spPr>
        <a:xfrm flipH="1">
          <a:off x="5591175" y="2000250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13</xdr:row>
      <xdr:rowOff>85725</xdr:rowOff>
    </xdr:from>
    <xdr:to>
      <xdr:col>15</xdr:col>
      <xdr:colOff>342900</xdr:colOff>
      <xdr:row>16</xdr:row>
      <xdr:rowOff>180975</xdr:rowOff>
    </xdr:to>
    <xdr:cxnSp macro="">
      <xdr:nvCxnSpPr>
        <xdr:cNvPr id="10" name="Přímá spojnice 9">
          <a:extLst>
            <a:ext uri="{FF2B5EF4-FFF2-40B4-BE49-F238E27FC236}">
              <a16:creationId xmlns:a16="http://schemas.microsoft.com/office/drawing/2014/main" id="{6500CE7C-0217-44D2-90F5-AE159BD24AB0}"/>
            </a:ext>
          </a:extLst>
        </xdr:cNvPr>
        <xdr:cNvCxnSpPr/>
      </xdr:nvCxnSpPr>
      <xdr:spPr>
        <a:xfrm flipH="1">
          <a:off x="5534025" y="2600325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16</xdr:row>
      <xdr:rowOff>95250</xdr:rowOff>
    </xdr:from>
    <xdr:to>
      <xdr:col>15</xdr:col>
      <xdr:colOff>390525</xdr:colOff>
      <xdr:row>20</xdr:row>
      <xdr:rowOff>0</xdr:rowOff>
    </xdr:to>
    <xdr:cxnSp macro="">
      <xdr:nvCxnSpPr>
        <xdr:cNvPr id="11" name="Přímá spojnice 10">
          <a:extLst>
            <a:ext uri="{FF2B5EF4-FFF2-40B4-BE49-F238E27FC236}">
              <a16:creationId xmlns:a16="http://schemas.microsoft.com/office/drawing/2014/main" id="{6605AF98-DB4B-4098-A29C-C45241CD54A1}"/>
            </a:ext>
          </a:extLst>
        </xdr:cNvPr>
        <xdr:cNvCxnSpPr/>
      </xdr:nvCxnSpPr>
      <xdr:spPr>
        <a:xfrm flipH="1">
          <a:off x="5581650" y="3181350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1</xdr:row>
      <xdr:rowOff>95250</xdr:rowOff>
    </xdr:from>
    <xdr:to>
      <xdr:col>10</xdr:col>
      <xdr:colOff>523875</xdr:colOff>
      <xdr:row>3</xdr:row>
      <xdr:rowOff>76200</xdr:rowOff>
    </xdr:to>
    <xdr:cxnSp macro="">
      <xdr:nvCxnSpPr>
        <xdr:cNvPr id="12" name="Přímá spojnice 11">
          <a:extLst>
            <a:ext uri="{FF2B5EF4-FFF2-40B4-BE49-F238E27FC236}">
              <a16:creationId xmlns:a16="http://schemas.microsoft.com/office/drawing/2014/main" id="{DA57A3A9-2C7A-4072-8C9E-3D754C4B241B}"/>
            </a:ext>
          </a:extLst>
        </xdr:cNvPr>
        <xdr:cNvCxnSpPr/>
      </xdr:nvCxnSpPr>
      <xdr:spPr>
        <a:xfrm flipH="1">
          <a:off x="3571875" y="295275"/>
          <a:ext cx="1524000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</xdr:row>
      <xdr:rowOff>19050</xdr:rowOff>
    </xdr:from>
    <xdr:to>
      <xdr:col>10</xdr:col>
      <xdr:colOff>485775</xdr:colOff>
      <xdr:row>7</xdr:row>
      <xdr:rowOff>114300</xdr:rowOff>
    </xdr:to>
    <xdr:cxnSp macro="">
      <xdr:nvCxnSpPr>
        <xdr:cNvPr id="13" name="Přímá spojnice 12">
          <a:extLst>
            <a:ext uri="{FF2B5EF4-FFF2-40B4-BE49-F238E27FC236}">
              <a16:creationId xmlns:a16="http://schemas.microsoft.com/office/drawing/2014/main" id="{9CB8CA10-52B1-4AF6-85D0-711D42D694FA}"/>
            </a:ext>
          </a:extLst>
        </xdr:cNvPr>
        <xdr:cNvCxnSpPr/>
      </xdr:nvCxnSpPr>
      <xdr:spPr>
        <a:xfrm flipH="1">
          <a:off x="3495675" y="800100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9</xdr:row>
      <xdr:rowOff>104775</xdr:rowOff>
    </xdr:from>
    <xdr:to>
      <xdr:col>10</xdr:col>
      <xdr:colOff>552450</xdr:colOff>
      <xdr:row>13</xdr:row>
      <xdr:rowOff>9525</xdr:rowOff>
    </xdr:to>
    <xdr:cxnSp macro="">
      <xdr:nvCxnSpPr>
        <xdr:cNvPr id="15" name="Přímá spojnice 14">
          <a:extLst>
            <a:ext uri="{FF2B5EF4-FFF2-40B4-BE49-F238E27FC236}">
              <a16:creationId xmlns:a16="http://schemas.microsoft.com/office/drawing/2014/main" id="{04F5FC09-673A-4D5A-B7EC-5FCB4944CCB4}"/>
            </a:ext>
          </a:extLst>
        </xdr:cNvPr>
        <xdr:cNvCxnSpPr/>
      </xdr:nvCxnSpPr>
      <xdr:spPr>
        <a:xfrm flipH="1">
          <a:off x="3562350" y="1857375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16</xdr:row>
      <xdr:rowOff>152400</xdr:rowOff>
    </xdr:from>
    <xdr:to>
      <xdr:col>10</xdr:col>
      <xdr:colOff>590550</xdr:colOff>
      <xdr:row>20</xdr:row>
      <xdr:rowOff>57150</xdr:rowOff>
    </xdr:to>
    <xdr:cxnSp macro="">
      <xdr:nvCxnSpPr>
        <xdr:cNvPr id="16" name="Přímá spojnice 15">
          <a:extLst>
            <a:ext uri="{FF2B5EF4-FFF2-40B4-BE49-F238E27FC236}">
              <a16:creationId xmlns:a16="http://schemas.microsoft.com/office/drawing/2014/main" id="{93056321-B596-47F2-BA9C-404ED1ED431E}"/>
            </a:ext>
          </a:extLst>
        </xdr:cNvPr>
        <xdr:cNvCxnSpPr/>
      </xdr:nvCxnSpPr>
      <xdr:spPr>
        <a:xfrm flipH="1">
          <a:off x="3600450" y="3238500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0</xdr:row>
      <xdr:rowOff>161925</xdr:rowOff>
    </xdr:from>
    <xdr:to>
      <xdr:col>25</xdr:col>
      <xdr:colOff>476250</xdr:colOff>
      <xdr:row>4</xdr:row>
      <xdr:rowOff>47625</xdr:rowOff>
    </xdr:to>
    <xdr:cxnSp macro="">
      <xdr:nvCxnSpPr>
        <xdr:cNvPr id="17" name="Přímá spojnice 16">
          <a:extLst>
            <a:ext uri="{FF2B5EF4-FFF2-40B4-BE49-F238E27FC236}">
              <a16:creationId xmlns:a16="http://schemas.microsoft.com/office/drawing/2014/main" id="{F4385BFF-0FDD-44D0-9746-3B6C5F0BB802}"/>
            </a:ext>
          </a:extLst>
        </xdr:cNvPr>
        <xdr:cNvCxnSpPr/>
      </xdr:nvCxnSpPr>
      <xdr:spPr>
        <a:xfrm flipH="1">
          <a:off x="9810750" y="161925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200025</xdr:colOff>
      <xdr:row>4</xdr:row>
      <xdr:rowOff>104775</xdr:rowOff>
    </xdr:from>
    <xdr:to>
      <xdr:col>25</xdr:col>
      <xdr:colOff>523875</xdr:colOff>
      <xdr:row>8</xdr:row>
      <xdr:rowOff>0</xdr:rowOff>
    </xdr:to>
    <xdr:cxnSp macro="">
      <xdr:nvCxnSpPr>
        <xdr:cNvPr id="18" name="Přímá spojnice 17">
          <a:extLst>
            <a:ext uri="{FF2B5EF4-FFF2-40B4-BE49-F238E27FC236}">
              <a16:creationId xmlns:a16="http://schemas.microsoft.com/office/drawing/2014/main" id="{138989A2-B91C-4DE4-8588-43E375BD51BB}"/>
            </a:ext>
          </a:extLst>
        </xdr:cNvPr>
        <xdr:cNvCxnSpPr/>
      </xdr:nvCxnSpPr>
      <xdr:spPr>
        <a:xfrm flipH="1">
          <a:off x="9858375" y="885825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10</xdr:row>
      <xdr:rowOff>171450</xdr:rowOff>
    </xdr:from>
    <xdr:to>
      <xdr:col>20</xdr:col>
      <xdr:colOff>466725</xdr:colOff>
      <xdr:row>14</xdr:row>
      <xdr:rowOff>76200</xdr:rowOff>
    </xdr:to>
    <xdr:cxnSp macro="">
      <xdr:nvCxnSpPr>
        <xdr:cNvPr id="19" name="Přímá spojnice 18">
          <a:extLst>
            <a:ext uri="{FF2B5EF4-FFF2-40B4-BE49-F238E27FC236}">
              <a16:creationId xmlns:a16="http://schemas.microsoft.com/office/drawing/2014/main" id="{91F9EDFD-DD3C-47BC-93BC-CC78547E2D25}"/>
            </a:ext>
          </a:extLst>
        </xdr:cNvPr>
        <xdr:cNvCxnSpPr/>
      </xdr:nvCxnSpPr>
      <xdr:spPr>
        <a:xfrm flipH="1">
          <a:off x="7724775" y="2114550"/>
          <a:ext cx="15621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180975</xdr:colOff>
      <xdr:row>9</xdr:row>
      <xdr:rowOff>114300</xdr:rowOff>
    </xdr:from>
    <xdr:to>
      <xdr:col>25</xdr:col>
      <xdr:colOff>552450</xdr:colOff>
      <xdr:row>14</xdr:row>
      <xdr:rowOff>171450</xdr:rowOff>
    </xdr:to>
    <xdr:cxnSp macro="">
      <xdr:nvCxnSpPr>
        <xdr:cNvPr id="20" name="Přímá spojnice 19">
          <a:extLst>
            <a:ext uri="{FF2B5EF4-FFF2-40B4-BE49-F238E27FC236}">
              <a16:creationId xmlns:a16="http://schemas.microsoft.com/office/drawing/2014/main" id="{DFF5AE93-402E-41A2-ADDB-61D156E792FD}"/>
            </a:ext>
          </a:extLst>
        </xdr:cNvPr>
        <xdr:cNvCxnSpPr/>
      </xdr:nvCxnSpPr>
      <xdr:spPr>
        <a:xfrm flipH="1">
          <a:off x="9839325" y="1866900"/>
          <a:ext cx="1609725" cy="1009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555626</xdr:colOff>
      <xdr:row>25</xdr:row>
      <xdr:rowOff>55563</xdr:rowOff>
    </xdr:from>
    <xdr:to>
      <xdr:col>22</xdr:col>
      <xdr:colOff>150813</xdr:colOff>
      <xdr:row>36</xdr:row>
      <xdr:rowOff>0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AEA442C4-6E45-428A-8574-E144810CC48F}"/>
            </a:ext>
          </a:extLst>
        </xdr:cNvPr>
        <xdr:cNvSpPr/>
      </xdr:nvSpPr>
      <xdr:spPr>
        <a:xfrm>
          <a:off x="3238501" y="4849813"/>
          <a:ext cx="6953250" cy="2039937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E81D-15A9-489B-9F85-306461749147}">
  <dimension ref="A1:Z35"/>
  <sheetViews>
    <sheetView tabSelected="1" topLeftCell="E19" zoomScale="120" zoomScaleNormal="120" workbookViewId="0">
      <selection activeCell="N35" sqref="N35"/>
    </sheetView>
  </sheetViews>
  <sheetFormatPr defaultRowHeight="15" x14ac:dyDescent="0.25"/>
  <cols>
    <col min="1" max="1" width="3.5703125" customWidth="1"/>
    <col min="7" max="7" width="3" customWidth="1"/>
    <col min="8" max="8" width="3.5703125" bestFit="1" customWidth="1"/>
    <col min="10" max="10" width="3.5703125" bestFit="1" customWidth="1"/>
    <col min="12" max="12" width="4" customWidth="1"/>
    <col min="13" max="13" width="5.7109375" customWidth="1"/>
    <col min="15" max="15" width="4.7109375" customWidth="1"/>
    <col min="17" max="17" width="3.28515625" customWidth="1"/>
    <col min="18" max="18" width="6.5703125" bestFit="1" customWidth="1"/>
    <col min="19" max="19" width="11.28515625" bestFit="1" customWidth="1"/>
    <col min="20" max="20" width="6.5703125" bestFit="1" customWidth="1"/>
    <col min="21" max="21" width="8.7109375" customWidth="1"/>
    <col min="22" max="22" width="3.42578125" customWidth="1"/>
    <col min="23" max="23" width="4.7109375" customWidth="1"/>
    <col min="25" max="25" width="4.7109375" customWidth="1"/>
  </cols>
  <sheetData>
    <row r="1" spans="1:26" ht="15.75" thickBot="1" x14ac:dyDescent="0.3"/>
    <row r="2" spans="1:26" ht="15.75" thickBot="1" x14ac:dyDescent="0.3">
      <c r="B2" s="7" t="s">
        <v>9</v>
      </c>
      <c r="C2" s="8"/>
      <c r="D2" s="8"/>
      <c r="E2" s="9" t="s">
        <v>10</v>
      </c>
      <c r="H2" s="10"/>
      <c r="I2" s="14" t="s">
        <v>24</v>
      </c>
      <c r="J2" s="14"/>
      <c r="K2" s="10"/>
      <c r="M2" s="10"/>
      <c r="N2" s="10" t="s">
        <v>37</v>
      </c>
      <c r="O2" s="10"/>
      <c r="P2" s="10"/>
      <c r="R2" s="10"/>
      <c r="S2" s="10" t="s">
        <v>56</v>
      </c>
      <c r="T2" s="10"/>
      <c r="U2" s="10"/>
      <c r="W2" s="10"/>
      <c r="X2" s="10" t="s">
        <v>28</v>
      </c>
      <c r="Y2" s="10"/>
      <c r="Z2" s="10"/>
    </row>
    <row r="3" spans="1:26" x14ac:dyDescent="0.25">
      <c r="B3" s="1" t="s">
        <v>0</v>
      </c>
      <c r="C3" s="2">
        <v>15000</v>
      </c>
      <c r="D3" s="1" t="s">
        <v>4</v>
      </c>
      <c r="E3" s="3">
        <v>5000</v>
      </c>
      <c r="H3" t="s">
        <v>25</v>
      </c>
      <c r="I3">
        <v>15000</v>
      </c>
      <c r="J3" s="11" t="s">
        <v>71</v>
      </c>
      <c r="K3">
        <v>15000</v>
      </c>
      <c r="M3" t="s">
        <v>38</v>
      </c>
      <c r="N3">
        <v>400</v>
      </c>
      <c r="O3" s="11" t="s">
        <v>64</v>
      </c>
      <c r="P3">
        <v>400</v>
      </c>
      <c r="R3" t="s">
        <v>60</v>
      </c>
      <c r="S3">
        <v>1600</v>
      </c>
      <c r="T3" s="11" t="s">
        <v>55</v>
      </c>
      <c r="U3">
        <v>1600</v>
      </c>
      <c r="W3" t="s">
        <v>75</v>
      </c>
      <c r="X3">
        <v>5000</v>
      </c>
      <c r="Y3" s="11" t="s">
        <v>25</v>
      </c>
      <c r="Z3">
        <v>5000</v>
      </c>
    </row>
    <row r="4" spans="1:26" x14ac:dyDescent="0.25">
      <c r="B4" s="4" t="s">
        <v>1</v>
      </c>
      <c r="C4" s="5">
        <v>-13000</v>
      </c>
      <c r="D4" s="4" t="s">
        <v>5</v>
      </c>
      <c r="E4" s="6">
        <v>2000</v>
      </c>
      <c r="Y4" s="12"/>
    </row>
    <row r="5" spans="1:26" x14ac:dyDescent="0.25">
      <c r="B5" s="4"/>
      <c r="C5" s="5"/>
      <c r="D5" s="4"/>
      <c r="E5" s="6"/>
      <c r="H5" s="10"/>
      <c r="I5" s="10" t="s">
        <v>46</v>
      </c>
      <c r="J5" s="10"/>
      <c r="K5" s="10"/>
      <c r="M5" s="10"/>
      <c r="N5" s="10" t="s">
        <v>39</v>
      </c>
      <c r="O5" s="10"/>
      <c r="P5" s="10"/>
      <c r="R5" s="10"/>
      <c r="S5" s="10" t="s">
        <v>57</v>
      </c>
      <c r="T5" s="10"/>
      <c r="U5" s="10"/>
    </row>
    <row r="6" spans="1:26" x14ac:dyDescent="0.25">
      <c r="B6" s="4" t="s">
        <v>2</v>
      </c>
      <c r="C6" s="5">
        <v>4500</v>
      </c>
      <c r="D6" s="4" t="s">
        <v>6</v>
      </c>
      <c r="E6" s="6">
        <v>1200</v>
      </c>
      <c r="H6" t="s">
        <v>72</v>
      </c>
      <c r="I6">
        <v>13125</v>
      </c>
      <c r="J6" s="11" t="s">
        <v>25</v>
      </c>
      <c r="K6">
        <v>13000</v>
      </c>
      <c r="M6" t="s">
        <v>40</v>
      </c>
      <c r="N6">
        <v>200</v>
      </c>
      <c r="O6" s="11" t="s">
        <v>65</v>
      </c>
      <c r="P6">
        <v>500</v>
      </c>
      <c r="R6" t="s">
        <v>61</v>
      </c>
      <c r="S6">
        <v>1400</v>
      </c>
      <c r="T6" s="11" t="s">
        <v>58</v>
      </c>
      <c r="U6">
        <v>1400</v>
      </c>
      <c r="W6" s="10"/>
      <c r="X6" s="10" t="s">
        <v>29</v>
      </c>
      <c r="Y6" s="10"/>
      <c r="Z6" s="10"/>
    </row>
    <row r="7" spans="1:26" x14ac:dyDescent="0.25">
      <c r="B7" s="4" t="s">
        <v>3</v>
      </c>
      <c r="C7" s="5">
        <v>2500</v>
      </c>
      <c r="D7" s="4" t="s">
        <v>8</v>
      </c>
      <c r="E7" s="6">
        <v>800</v>
      </c>
      <c r="J7" s="12" t="s">
        <v>52</v>
      </c>
      <c r="K7">
        <v>125</v>
      </c>
      <c r="M7" t="s">
        <v>41</v>
      </c>
      <c r="N7">
        <v>300</v>
      </c>
      <c r="O7" s="12"/>
      <c r="W7" t="s">
        <v>76</v>
      </c>
      <c r="X7">
        <v>2000</v>
      </c>
      <c r="Y7" s="11" t="s">
        <v>25</v>
      </c>
      <c r="Z7">
        <v>2000</v>
      </c>
    </row>
    <row r="8" spans="1:26" ht="15.75" thickBot="1" x14ac:dyDescent="0.3">
      <c r="B8" s="4"/>
      <c r="C8" s="5"/>
      <c r="D8" s="4"/>
      <c r="E8" s="6"/>
      <c r="J8" s="12"/>
      <c r="R8" s="10"/>
      <c r="S8" s="10" t="s">
        <v>56</v>
      </c>
      <c r="T8" s="10"/>
      <c r="U8" s="10"/>
      <c r="Y8" s="12"/>
    </row>
    <row r="9" spans="1:26" ht="15.75" thickBot="1" x14ac:dyDescent="0.3">
      <c r="B9" s="7" t="s">
        <v>7</v>
      </c>
      <c r="C9" s="8">
        <f>SUM(C3:C8)</f>
        <v>9000</v>
      </c>
      <c r="D9" s="7" t="s">
        <v>7</v>
      </c>
      <c r="E9" s="9">
        <f>SUM(E3:E8)</f>
        <v>9000</v>
      </c>
      <c r="M9" s="10"/>
      <c r="N9" s="10" t="s">
        <v>42</v>
      </c>
      <c r="O9" s="10"/>
      <c r="P9" s="10"/>
      <c r="R9" t="s">
        <v>62</v>
      </c>
      <c r="S9">
        <v>1600</v>
      </c>
      <c r="T9" s="11" t="s">
        <v>59</v>
      </c>
      <c r="U9">
        <v>1600</v>
      </c>
    </row>
    <row r="10" spans="1:26" x14ac:dyDescent="0.25">
      <c r="H10" s="10"/>
      <c r="I10" s="10" t="s">
        <v>26</v>
      </c>
      <c r="J10" s="10"/>
      <c r="K10" s="10"/>
      <c r="M10" t="s">
        <v>43</v>
      </c>
      <c r="N10">
        <v>250</v>
      </c>
      <c r="O10" s="11" t="s">
        <v>66</v>
      </c>
      <c r="P10">
        <v>250</v>
      </c>
      <c r="W10" s="10"/>
      <c r="X10" s="10" t="s">
        <v>30</v>
      </c>
      <c r="Y10" s="10"/>
      <c r="Z10" s="10"/>
    </row>
    <row r="11" spans="1:26" x14ac:dyDescent="0.25">
      <c r="A11" s="15">
        <v>1</v>
      </c>
      <c r="B11" s="13" t="s">
        <v>32</v>
      </c>
      <c r="C11" s="13"/>
      <c r="D11" s="13"/>
      <c r="E11" s="13"/>
      <c r="F11">
        <v>2500</v>
      </c>
      <c r="H11" t="s">
        <v>25</v>
      </c>
      <c r="I11">
        <v>4500</v>
      </c>
      <c r="J11" s="11" t="s">
        <v>33</v>
      </c>
      <c r="K11">
        <v>2500</v>
      </c>
      <c r="R11" s="10"/>
      <c r="S11" s="14" t="s">
        <v>77</v>
      </c>
      <c r="T11" s="14"/>
      <c r="U11" s="10"/>
      <c r="W11" t="s">
        <v>35</v>
      </c>
      <c r="X11">
        <v>1200</v>
      </c>
      <c r="Y11" s="11" t="s">
        <v>25</v>
      </c>
      <c r="Z11">
        <v>1200</v>
      </c>
    </row>
    <row r="12" spans="1:26" x14ac:dyDescent="0.25">
      <c r="A12" s="15">
        <v>2</v>
      </c>
      <c r="B12" s="13" t="s">
        <v>12</v>
      </c>
      <c r="C12" s="13"/>
      <c r="D12" s="13"/>
      <c r="E12" s="13"/>
      <c r="F12">
        <v>800</v>
      </c>
      <c r="H12" t="s">
        <v>55</v>
      </c>
      <c r="I12">
        <v>1600</v>
      </c>
      <c r="J12" s="12" t="s">
        <v>36</v>
      </c>
      <c r="K12">
        <v>2000</v>
      </c>
      <c r="M12" s="10"/>
      <c r="N12" s="10" t="s">
        <v>45</v>
      </c>
      <c r="O12" s="10"/>
      <c r="P12" s="10"/>
      <c r="R12" t="s">
        <v>63</v>
      </c>
      <c r="S12">
        <f>P3+P6+P10</f>
        <v>1150</v>
      </c>
      <c r="T12" s="11" t="s">
        <v>9</v>
      </c>
      <c r="U12">
        <f>U9+U6+U3</f>
        <v>4600</v>
      </c>
      <c r="W12" t="s">
        <v>79</v>
      </c>
      <c r="X12">
        <v>1150</v>
      </c>
      <c r="Y12" s="12" t="s">
        <v>38</v>
      </c>
      <c r="Z12">
        <v>400</v>
      </c>
    </row>
    <row r="13" spans="1:26" x14ac:dyDescent="0.25">
      <c r="A13" s="15">
        <v>3</v>
      </c>
      <c r="B13" s="13" t="s">
        <v>13</v>
      </c>
      <c r="C13" s="13"/>
      <c r="D13" s="13"/>
      <c r="E13" s="13"/>
      <c r="F13">
        <v>1200</v>
      </c>
      <c r="H13" t="s">
        <v>58</v>
      </c>
      <c r="I13">
        <v>1400</v>
      </c>
      <c r="J13" s="12" t="s">
        <v>73</v>
      </c>
      <c r="K13">
        <f>I11+I12+I13+I14-K11-K12</f>
        <v>4600</v>
      </c>
      <c r="M13" t="s">
        <v>44</v>
      </c>
      <c r="N13">
        <v>850</v>
      </c>
      <c r="O13" s="11" t="s">
        <v>67</v>
      </c>
      <c r="P13">
        <v>850</v>
      </c>
      <c r="R13" t="s">
        <v>67</v>
      </c>
      <c r="S13">
        <v>850</v>
      </c>
      <c r="T13" s="12"/>
      <c r="Y13" s="12" t="s">
        <v>40</v>
      </c>
      <c r="Z13">
        <v>200</v>
      </c>
    </row>
    <row r="14" spans="1:26" x14ac:dyDescent="0.25">
      <c r="A14" s="15">
        <v>4</v>
      </c>
      <c r="B14" s="13" t="s">
        <v>11</v>
      </c>
      <c r="C14" s="13"/>
      <c r="D14" s="13"/>
      <c r="E14" s="13"/>
      <c r="F14">
        <v>2000</v>
      </c>
      <c r="H14" t="s">
        <v>59</v>
      </c>
      <c r="I14">
        <v>1600</v>
      </c>
      <c r="J14" s="12"/>
      <c r="R14" t="s">
        <v>68</v>
      </c>
      <c r="S14">
        <v>125</v>
      </c>
      <c r="T14" s="12"/>
      <c r="Y14" s="12" t="s">
        <v>41</v>
      </c>
      <c r="Z14">
        <v>300</v>
      </c>
    </row>
    <row r="15" spans="1:26" x14ac:dyDescent="0.25">
      <c r="A15" s="15">
        <v>5</v>
      </c>
      <c r="B15" s="13" t="s">
        <v>14</v>
      </c>
      <c r="C15" s="13"/>
      <c r="D15" s="13"/>
      <c r="E15" s="13"/>
      <c r="F15">
        <v>400</v>
      </c>
      <c r="J15" s="12"/>
      <c r="M15" s="10"/>
      <c r="N15" s="10" t="s">
        <v>51</v>
      </c>
      <c r="O15" s="10"/>
      <c r="P15" s="10"/>
      <c r="R15" t="s">
        <v>69</v>
      </c>
      <c r="S15">
        <v>5</v>
      </c>
      <c r="T15" s="12"/>
      <c r="Y15" s="12" t="s">
        <v>43</v>
      </c>
      <c r="Z15">
        <v>250</v>
      </c>
    </row>
    <row r="16" spans="1:26" x14ac:dyDescent="0.25">
      <c r="A16" s="15">
        <v>6</v>
      </c>
      <c r="B16" s="13" t="s">
        <v>15</v>
      </c>
      <c r="C16" s="13"/>
      <c r="D16" s="13"/>
      <c r="E16" s="13"/>
      <c r="F16">
        <v>200</v>
      </c>
      <c r="M16" t="s">
        <v>52</v>
      </c>
      <c r="N16">
        <v>125</v>
      </c>
      <c r="O16" s="11" t="s">
        <v>68</v>
      </c>
      <c r="P16">
        <v>125</v>
      </c>
      <c r="R16" t="s">
        <v>78</v>
      </c>
      <c r="S16">
        <v>2470</v>
      </c>
      <c r="T16" s="12"/>
    </row>
    <row r="17" spans="1:26" x14ac:dyDescent="0.25">
      <c r="A17" s="15">
        <v>7</v>
      </c>
      <c r="B17" s="13" t="s">
        <v>16</v>
      </c>
      <c r="C17" s="13"/>
      <c r="D17" s="13"/>
      <c r="E17" s="13"/>
      <c r="F17">
        <v>300</v>
      </c>
      <c r="H17" s="10"/>
      <c r="I17" s="10" t="s">
        <v>27</v>
      </c>
      <c r="J17" s="10"/>
      <c r="K17" s="10"/>
      <c r="W17" s="10"/>
      <c r="X17" s="10" t="s">
        <v>31</v>
      </c>
      <c r="Y17" s="10"/>
      <c r="Z17" s="10"/>
    </row>
    <row r="18" spans="1:26" x14ac:dyDescent="0.25">
      <c r="A18" s="15">
        <v>8</v>
      </c>
      <c r="B18" s="13" t="s">
        <v>17</v>
      </c>
      <c r="C18" s="13"/>
      <c r="D18" s="13"/>
      <c r="E18" s="13"/>
      <c r="F18">
        <v>250</v>
      </c>
      <c r="H18" t="s">
        <v>25</v>
      </c>
      <c r="I18">
        <v>2500</v>
      </c>
      <c r="J18" s="11" t="s">
        <v>34</v>
      </c>
      <c r="K18">
        <v>800</v>
      </c>
      <c r="M18" s="10"/>
      <c r="N18" s="10" t="s">
        <v>54</v>
      </c>
      <c r="O18" s="10"/>
      <c r="P18" s="10"/>
      <c r="W18" t="s">
        <v>34</v>
      </c>
      <c r="X18">
        <v>800</v>
      </c>
      <c r="Y18" s="11" t="s">
        <v>25</v>
      </c>
      <c r="Z18">
        <v>800</v>
      </c>
    </row>
    <row r="19" spans="1:26" x14ac:dyDescent="0.25">
      <c r="A19" s="15">
        <v>9</v>
      </c>
      <c r="B19" s="13" t="s">
        <v>18</v>
      </c>
      <c r="C19" s="13"/>
      <c r="D19" s="13"/>
      <c r="E19" s="13"/>
      <c r="F19">
        <v>850</v>
      </c>
      <c r="H19" t="s">
        <v>33</v>
      </c>
      <c r="I19">
        <v>2500</v>
      </c>
      <c r="J19" s="12" t="s">
        <v>35</v>
      </c>
      <c r="K19">
        <v>1200</v>
      </c>
      <c r="M19" t="s">
        <v>53</v>
      </c>
      <c r="N19">
        <v>5</v>
      </c>
      <c r="O19" s="11" t="s">
        <v>69</v>
      </c>
      <c r="P19">
        <v>5</v>
      </c>
      <c r="W19" t="s">
        <v>80</v>
      </c>
      <c r="X19">
        <v>850</v>
      </c>
      <c r="Y19" s="12" t="s">
        <v>44</v>
      </c>
      <c r="Z19">
        <v>850</v>
      </c>
    </row>
    <row r="20" spans="1:26" x14ac:dyDescent="0.25">
      <c r="A20" s="15">
        <v>10</v>
      </c>
      <c r="B20" s="13" t="s">
        <v>19</v>
      </c>
      <c r="C20" s="13"/>
      <c r="D20" s="13"/>
      <c r="E20" s="13"/>
      <c r="F20" s="19">
        <f>C3/120</f>
        <v>125</v>
      </c>
      <c r="H20" t="s">
        <v>36</v>
      </c>
      <c r="I20">
        <v>2000</v>
      </c>
      <c r="J20" s="12" t="s">
        <v>53</v>
      </c>
      <c r="K20">
        <v>5</v>
      </c>
    </row>
    <row r="21" spans="1:26" x14ac:dyDescent="0.25">
      <c r="A21" s="15">
        <v>11</v>
      </c>
      <c r="B21" s="13" t="s">
        <v>20</v>
      </c>
      <c r="C21" s="13"/>
      <c r="D21" s="13"/>
      <c r="E21" s="13"/>
      <c r="F21">
        <v>5</v>
      </c>
      <c r="J21" s="12" t="s">
        <v>74</v>
      </c>
      <c r="K21">
        <v>4995</v>
      </c>
    </row>
    <row r="22" spans="1:26" x14ac:dyDescent="0.25">
      <c r="A22" s="15">
        <v>12</v>
      </c>
      <c r="B22" s="13" t="s">
        <v>21</v>
      </c>
      <c r="C22" s="13"/>
      <c r="D22" s="13"/>
      <c r="E22" s="13"/>
      <c r="F22">
        <v>1600</v>
      </c>
      <c r="J22" s="12"/>
    </row>
    <row r="23" spans="1:26" x14ac:dyDescent="0.25">
      <c r="A23" s="15">
        <v>13</v>
      </c>
      <c r="B23" s="13" t="s">
        <v>22</v>
      </c>
      <c r="C23" s="13"/>
      <c r="D23" s="13"/>
      <c r="E23" s="13"/>
      <c r="F23">
        <v>1400</v>
      </c>
    </row>
    <row r="24" spans="1:26" x14ac:dyDescent="0.25">
      <c r="A24" s="15">
        <v>14</v>
      </c>
      <c r="B24" s="13" t="s">
        <v>23</v>
      </c>
      <c r="C24" s="13"/>
      <c r="D24" s="13"/>
      <c r="E24" s="13"/>
      <c r="F24">
        <v>1600</v>
      </c>
    </row>
    <row r="27" spans="1:26" x14ac:dyDescent="0.25">
      <c r="H27" s="10"/>
      <c r="I27" s="14" t="s">
        <v>70</v>
      </c>
      <c r="J27" s="14"/>
      <c r="K27" s="10"/>
    </row>
    <row r="28" spans="1:26" x14ac:dyDescent="0.25">
      <c r="H28" t="s">
        <v>71</v>
      </c>
      <c r="I28">
        <v>15000</v>
      </c>
      <c r="J28" s="11" t="s">
        <v>75</v>
      </c>
      <c r="K28">
        <v>5000</v>
      </c>
      <c r="M28" s="10"/>
      <c r="N28" s="14" t="s">
        <v>84</v>
      </c>
      <c r="O28" s="14"/>
      <c r="P28" s="10"/>
      <c r="R28" s="10"/>
      <c r="S28" s="10" t="s">
        <v>85</v>
      </c>
      <c r="T28" s="10"/>
      <c r="U28" s="10"/>
    </row>
    <row r="29" spans="1:26" x14ac:dyDescent="0.25">
      <c r="H29" t="s">
        <v>72</v>
      </c>
      <c r="I29">
        <v>-13125</v>
      </c>
      <c r="J29" s="12" t="s">
        <v>76</v>
      </c>
      <c r="K29">
        <v>2000</v>
      </c>
      <c r="M29" t="s">
        <v>63</v>
      </c>
      <c r="N29">
        <f>S12</f>
        <v>1150</v>
      </c>
      <c r="O29" s="11" t="s">
        <v>9</v>
      </c>
      <c r="P29">
        <f>U12</f>
        <v>4600</v>
      </c>
      <c r="T29" s="11" t="s">
        <v>34</v>
      </c>
      <c r="U29">
        <v>800</v>
      </c>
    </row>
    <row r="30" spans="1:26" x14ac:dyDescent="0.25">
      <c r="H30" t="s">
        <v>73</v>
      </c>
      <c r="I30">
        <v>4600</v>
      </c>
      <c r="J30" s="12" t="s">
        <v>78</v>
      </c>
      <c r="K30">
        <v>2470</v>
      </c>
      <c r="M30" t="s">
        <v>67</v>
      </c>
      <c r="N30">
        <v>850</v>
      </c>
      <c r="O30" s="12"/>
      <c r="R30" t="s">
        <v>33</v>
      </c>
      <c r="S30">
        <v>2500</v>
      </c>
      <c r="T30" s="12" t="s">
        <v>35</v>
      </c>
      <c r="U30">
        <v>1200</v>
      </c>
    </row>
    <row r="31" spans="1:26" x14ac:dyDescent="0.25">
      <c r="H31" t="s">
        <v>74</v>
      </c>
      <c r="I31">
        <v>4995</v>
      </c>
      <c r="J31" s="12" t="s">
        <v>79</v>
      </c>
      <c r="K31">
        <v>1150</v>
      </c>
      <c r="M31" t="s">
        <v>68</v>
      </c>
      <c r="N31">
        <v>125</v>
      </c>
      <c r="O31" s="12"/>
      <c r="R31" t="s">
        <v>36</v>
      </c>
      <c r="S31">
        <v>2000</v>
      </c>
      <c r="T31" s="12" t="s">
        <v>53</v>
      </c>
      <c r="U31">
        <v>5</v>
      </c>
    </row>
    <row r="32" spans="1:26" x14ac:dyDescent="0.25">
      <c r="J32" s="12" t="s">
        <v>80</v>
      </c>
      <c r="K32">
        <v>850</v>
      </c>
      <c r="M32" t="s">
        <v>69</v>
      </c>
      <c r="N32">
        <v>5</v>
      </c>
      <c r="O32" s="12"/>
      <c r="T32" s="12"/>
    </row>
    <row r="33" spans="8:21" x14ac:dyDescent="0.25">
      <c r="H33" t="s">
        <v>81</v>
      </c>
      <c r="I33">
        <f>SUM(I28:I32)</f>
        <v>11470</v>
      </c>
      <c r="J33" s="20" t="s">
        <v>82</v>
      </c>
      <c r="K33">
        <f>SUM(K28:K32)</f>
        <v>11470</v>
      </c>
      <c r="M33" t="s">
        <v>83</v>
      </c>
      <c r="N33">
        <v>2470</v>
      </c>
      <c r="O33" s="12"/>
      <c r="T33" s="12" t="s">
        <v>85</v>
      </c>
      <c r="U33">
        <f>S30+S31-U29-U30-U31</f>
        <v>2495</v>
      </c>
    </row>
    <row r="35" spans="8:21" x14ac:dyDescent="0.25">
      <c r="M35" t="s">
        <v>86</v>
      </c>
      <c r="N35" s="18">
        <f>N33/(K28+K29+K30)</f>
        <v>0.26082365364308341</v>
      </c>
    </row>
  </sheetData>
  <mergeCells count="18">
    <mergeCell ref="B16:E16"/>
    <mergeCell ref="I2:J2"/>
    <mergeCell ref="S11:T11"/>
    <mergeCell ref="I27:J27"/>
    <mergeCell ref="N28:O28"/>
    <mergeCell ref="B11:E11"/>
    <mergeCell ref="B12:E12"/>
    <mergeCell ref="B13:E13"/>
    <mergeCell ref="B14:E14"/>
    <mergeCell ref="B15:E15"/>
    <mergeCell ref="B23:E23"/>
    <mergeCell ref="B24:E24"/>
    <mergeCell ref="B17:E17"/>
    <mergeCell ref="B18:E18"/>
    <mergeCell ref="B19:E19"/>
    <mergeCell ref="B20:E20"/>
    <mergeCell ref="B21:E21"/>
    <mergeCell ref="B22:E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FF47F-2E45-4AEF-B0A5-285D09E2E18F}">
  <dimension ref="C3:D7"/>
  <sheetViews>
    <sheetView workbookViewId="0">
      <selection activeCell="D4" sqref="D4"/>
    </sheetView>
  </sheetViews>
  <sheetFormatPr defaultRowHeight="15" x14ac:dyDescent="0.25"/>
  <cols>
    <col min="3" max="3" width="11" bestFit="1" customWidth="1"/>
    <col min="4" max="4" width="14" bestFit="1" customWidth="1"/>
  </cols>
  <sheetData>
    <row r="3" spans="3:4" x14ac:dyDescent="0.25">
      <c r="C3" t="s">
        <v>49</v>
      </c>
      <c r="D3" s="17">
        <f>D4*1.338</f>
        <v>133800</v>
      </c>
    </row>
    <row r="4" spans="3:4" x14ac:dyDescent="0.25">
      <c r="C4" t="s">
        <v>47</v>
      </c>
      <c r="D4" s="16">
        <v>100000</v>
      </c>
    </row>
    <row r="5" spans="3:4" x14ac:dyDescent="0.25">
      <c r="C5" t="s">
        <v>48</v>
      </c>
      <c r="D5" s="16">
        <v>76570</v>
      </c>
    </row>
    <row r="7" spans="3:4" x14ac:dyDescent="0.25">
      <c r="C7" t="s">
        <v>50</v>
      </c>
      <c r="D7" s="18">
        <f>D5/D3</f>
        <v>0.5722720478325859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2022-10-10T08:19:56Z</dcterms:created>
  <dcterms:modified xsi:type="dcterms:W3CDTF">2022-10-10T13:03:38Z</dcterms:modified>
</cp:coreProperties>
</file>