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FU\FU_I\ZS2022\"/>
    </mc:Choice>
  </mc:AlternateContent>
  <xr:revisionPtr revIDLastSave="0" documentId="8_{CF740D10-9DBB-456D-8F1F-4B1E1DC8E2DB}" xr6:coauthVersionLast="31" xr6:coauthVersionMax="31" xr10:uidLastSave="{00000000-0000-0000-0000-000000000000}"/>
  <bookViews>
    <workbookView xWindow="0" yWindow="0" windowWidth="21600" windowHeight="9000" xr2:uid="{BA275A2B-67E7-4ED2-94C7-65D6D7F2394A}"/>
  </bookViews>
  <sheets>
    <sheet name="Sheet1" sheetId="1" r:id="rId1"/>
    <sheet name="List1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5" i="1" l="1"/>
  <c r="P32" i="1"/>
  <c r="X32" i="1"/>
  <c r="U33" i="1"/>
  <c r="S33" i="1"/>
  <c r="X14" i="1"/>
  <c r="S18" i="1"/>
  <c r="C14" i="2"/>
  <c r="F20" i="1"/>
  <c r="H7" i="2"/>
  <c r="H2" i="2"/>
  <c r="Z20" i="1"/>
  <c r="Z13" i="1"/>
  <c r="Z9" i="1"/>
  <c r="I16" i="1"/>
  <c r="K9" i="1"/>
  <c r="I2" i="1"/>
  <c r="Z2" i="1"/>
  <c r="I23" i="1"/>
  <c r="I37" i="1" l="1"/>
  <c r="E9" i="1"/>
  <c r="C9" i="1"/>
</calcChain>
</file>

<file path=xl/sharedStrings.xml><?xml version="1.0" encoding="utf-8"?>
<sst xmlns="http://schemas.openxmlformats.org/spreadsheetml/2006/main" count="142" uniqueCount="87">
  <si>
    <t>Stroj</t>
  </si>
  <si>
    <t>Oprávky</t>
  </si>
  <si>
    <t>Pohledávky</t>
  </si>
  <si>
    <t>Peníze</t>
  </si>
  <si>
    <t>ZK</t>
  </si>
  <si>
    <t>HV min</t>
  </si>
  <si>
    <t>Dodav</t>
  </si>
  <si>
    <t>Celkem</t>
  </si>
  <si>
    <t>Zaměstnanci</t>
  </si>
  <si>
    <t>A</t>
  </si>
  <si>
    <t>VK + Z</t>
  </si>
  <si>
    <t>Úhrada dlužných mezd</t>
  </si>
  <si>
    <t>FAP - Nájem</t>
  </si>
  <si>
    <t>FAP - IT služby</t>
  </si>
  <si>
    <t>FAP - Pronájem SW</t>
  </si>
  <si>
    <t>FAP - Seřízení stroje</t>
  </si>
  <si>
    <t>Zúčtování mezd</t>
  </si>
  <si>
    <t>Zúčtování odpisů (n = 120 měsíců)</t>
  </si>
  <si>
    <t>Úhrada rozhlasového poplatku</t>
  </si>
  <si>
    <t>FAV - klienti ČR</t>
  </si>
  <si>
    <t>FAV - klienti EU</t>
  </si>
  <si>
    <t>FAV - klienti mimo EU</t>
  </si>
  <si>
    <t>PZ</t>
  </si>
  <si>
    <t>A - Stroj</t>
  </si>
  <si>
    <t>Oprávky - Stroj</t>
  </si>
  <si>
    <t>A - Peníze</t>
  </si>
  <si>
    <t>VK - ZK</t>
  </si>
  <si>
    <t>VK - HV min úč. Obd</t>
  </si>
  <si>
    <t>Z - Dodavatelé</t>
  </si>
  <si>
    <t>Z - Zaměstnanci</t>
  </si>
  <si>
    <t>Zaplaceny pohledávky (nám)</t>
  </si>
  <si>
    <t>1.</t>
  </si>
  <si>
    <t>2.</t>
  </si>
  <si>
    <t>3.</t>
  </si>
  <si>
    <t>Úhrada Dodavatelům / FAP</t>
  </si>
  <si>
    <t>4.</t>
  </si>
  <si>
    <t>5.</t>
  </si>
  <si>
    <t>N - nájem</t>
  </si>
  <si>
    <t>6.</t>
  </si>
  <si>
    <t>N - IT</t>
  </si>
  <si>
    <t>7.</t>
  </si>
  <si>
    <t>N - opravy a seřízení</t>
  </si>
  <si>
    <t>8.</t>
  </si>
  <si>
    <t>HM</t>
  </si>
  <si>
    <t>ČM</t>
  </si>
  <si>
    <t>Firma N</t>
  </si>
  <si>
    <t>9.</t>
  </si>
  <si>
    <t>N - mzdy</t>
  </si>
  <si>
    <t>N - Odpisy</t>
  </si>
  <si>
    <t>10.</t>
  </si>
  <si>
    <t>11.</t>
  </si>
  <si>
    <t>N - ostatní daně a poplatky</t>
  </si>
  <si>
    <t>A - Pohledávky / odběratelé</t>
  </si>
  <si>
    <t>12.</t>
  </si>
  <si>
    <t>13.</t>
  </si>
  <si>
    <t>V - tržby ČR</t>
  </si>
  <si>
    <t>V - tržby EU</t>
  </si>
  <si>
    <t>V - tržby mimo EU</t>
  </si>
  <si>
    <t>14.</t>
  </si>
  <si>
    <t>Z/Z</t>
  </si>
  <si>
    <t>A1</t>
  </si>
  <si>
    <t>A2</t>
  </si>
  <si>
    <t>A3</t>
  </si>
  <si>
    <t>B</t>
  </si>
  <si>
    <t>B1</t>
  </si>
  <si>
    <t>B2</t>
  </si>
  <si>
    <t>B3</t>
  </si>
  <si>
    <t>C</t>
  </si>
  <si>
    <t>D</t>
  </si>
  <si>
    <t>E</t>
  </si>
  <si>
    <t>F</t>
  </si>
  <si>
    <t>R</t>
  </si>
  <si>
    <t>G</t>
  </si>
  <si>
    <t>H</t>
  </si>
  <si>
    <t>KZ</t>
  </si>
  <si>
    <t>I</t>
  </si>
  <si>
    <t>J</t>
  </si>
  <si>
    <t>K</t>
  </si>
  <si>
    <t>L</t>
  </si>
  <si>
    <t>M</t>
  </si>
  <si>
    <t>N</t>
  </si>
  <si>
    <t>Aktiva</t>
  </si>
  <si>
    <t>Pasiva</t>
  </si>
  <si>
    <t>Výsledovka</t>
  </si>
  <si>
    <t>Zisk</t>
  </si>
  <si>
    <t>CF</t>
  </si>
  <si>
    <t>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</si>
</sst>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0.0%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0" fontId="0" fillId="0" borderId="12" xfId="0" applyBorder="1"/>
    <xf numFmtId="0" fontId="0" fillId="0" borderId="12" xfId="0" applyBorder="1" applyAlignment="1">
      <alignment horizontal="left"/>
    </xf>
    <xf numFmtId="0" fontId="0" fillId="2" borderId="12" xfId="0" applyFill="1" applyBorder="1"/>
    <xf numFmtId="44" fontId="0" fillId="0" borderId="0" xfId="1" applyFont="1"/>
    <xf numFmtId="44" fontId="0" fillId="0" borderId="0" xfId="0" applyNumberFormat="1"/>
    <xf numFmtId="164" fontId="0" fillId="0" borderId="0" xfId="2" applyNumberFormat="1" applyFont="1"/>
    <xf numFmtId="10" fontId="0" fillId="0" borderId="0" xfId="2" applyNumberFormat="1" applyFont="1"/>
    <xf numFmtId="1" fontId="0" fillId="0" borderId="12" xfId="0" applyNumberFormat="1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1" xfId="0" applyFill="1" applyBorder="1"/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247650</xdr:colOff>
      <xdr:row>0</xdr:row>
      <xdr:rowOff>47625</xdr:rowOff>
    </xdr:from>
    <xdr:to>
      <xdr:col>20</xdr:col>
      <xdr:colOff>247650</xdr:colOff>
      <xdr:row>3</xdr:row>
      <xdr:rowOff>123825</xdr:rowOff>
    </xdr:to>
    <xdr:cxnSp macro="">
      <xdr:nvCxnSpPr>
        <xdr:cNvPr id="3" name="Přímá spojnice 2">
          <a:extLst>
            <a:ext uri="{FF2B5EF4-FFF2-40B4-BE49-F238E27FC236}">
              <a16:creationId xmlns:a16="http://schemas.microsoft.com/office/drawing/2014/main" id="{925A2F6C-09FB-4CEA-831D-59E92C5C427D}"/>
            </a:ext>
          </a:extLst>
        </xdr:cNvPr>
        <xdr:cNvCxnSpPr/>
      </xdr:nvCxnSpPr>
      <xdr:spPr>
        <a:xfrm flipH="1">
          <a:off x="8277225" y="47625"/>
          <a:ext cx="123825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76200</xdr:colOff>
      <xdr:row>3</xdr:row>
      <xdr:rowOff>76200</xdr:rowOff>
    </xdr:from>
    <xdr:to>
      <xdr:col>20</xdr:col>
      <xdr:colOff>390525</xdr:colOff>
      <xdr:row>6</xdr:row>
      <xdr:rowOff>171450</xdr:rowOff>
    </xdr:to>
    <xdr:cxnSp macro="">
      <xdr:nvCxnSpPr>
        <xdr:cNvPr id="4" name="Přímá spojnice 3">
          <a:extLst>
            <a:ext uri="{FF2B5EF4-FFF2-40B4-BE49-F238E27FC236}">
              <a16:creationId xmlns:a16="http://schemas.microsoft.com/office/drawing/2014/main" id="{0A125093-F946-46A0-B081-2495C82FDF77}"/>
            </a:ext>
          </a:extLst>
        </xdr:cNvPr>
        <xdr:cNvCxnSpPr/>
      </xdr:nvCxnSpPr>
      <xdr:spPr>
        <a:xfrm flipH="1">
          <a:off x="8420100" y="666750"/>
          <a:ext cx="123825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</xdr:colOff>
      <xdr:row>7</xdr:row>
      <xdr:rowOff>180975</xdr:rowOff>
    </xdr:from>
    <xdr:to>
      <xdr:col>20</xdr:col>
      <xdr:colOff>333375</xdr:colOff>
      <xdr:row>11</xdr:row>
      <xdr:rowOff>66675</xdr:rowOff>
    </xdr:to>
    <xdr:cxnSp macro="">
      <xdr:nvCxnSpPr>
        <xdr:cNvPr id="5" name="Přímá spojnice 4">
          <a:extLst>
            <a:ext uri="{FF2B5EF4-FFF2-40B4-BE49-F238E27FC236}">
              <a16:creationId xmlns:a16="http://schemas.microsoft.com/office/drawing/2014/main" id="{ADD73B5F-FA5B-4119-9ECD-9D0A007F5F47}"/>
            </a:ext>
          </a:extLst>
        </xdr:cNvPr>
        <xdr:cNvCxnSpPr/>
      </xdr:nvCxnSpPr>
      <xdr:spPr>
        <a:xfrm flipH="1">
          <a:off x="8362950" y="1533525"/>
          <a:ext cx="123825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333375</xdr:colOff>
      <xdr:row>3</xdr:row>
      <xdr:rowOff>76200</xdr:rowOff>
    </xdr:to>
    <xdr:cxnSp macro="">
      <xdr:nvCxnSpPr>
        <xdr:cNvPr id="6" name="Přímá spojnice 5">
          <a:extLst>
            <a:ext uri="{FF2B5EF4-FFF2-40B4-BE49-F238E27FC236}">
              <a16:creationId xmlns:a16="http://schemas.microsoft.com/office/drawing/2014/main" id="{ED7534DA-BDB4-4A12-A6D1-BAE9F5EC95A6}"/>
            </a:ext>
          </a:extLst>
        </xdr:cNvPr>
        <xdr:cNvCxnSpPr/>
      </xdr:nvCxnSpPr>
      <xdr:spPr>
        <a:xfrm flipH="1">
          <a:off x="6286500" y="0"/>
          <a:ext cx="123825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3</xdr:row>
      <xdr:rowOff>161925</xdr:rowOff>
    </xdr:from>
    <xdr:to>
      <xdr:col>15</xdr:col>
      <xdr:colOff>352425</xdr:colOff>
      <xdr:row>7</xdr:row>
      <xdr:rowOff>66675</xdr:rowOff>
    </xdr:to>
    <xdr:cxnSp macro="">
      <xdr:nvCxnSpPr>
        <xdr:cNvPr id="7" name="Přímá spojnice 6">
          <a:extLst>
            <a:ext uri="{FF2B5EF4-FFF2-40B4-BE49-F238E27FC236}">
              <a16:creationId xmlns:a16="http://schemas.microsoft.com/office/drawing/2014/main" id="{FB330A53-323C-47AD-9DEA-3B398F9F7828}"/>
            </a:ext>
          </a:extLst>
        </xdr:cNvPr>
        <xdr:cNvCxnSpPr/>
      </xdr:nvCxnSpPr>
      <xdr:spPr>
        <a:xfrm flipH="1">
          <a:off x="6305550" y="752475"/>
          <a:ext cx="123825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104775</xdr:colOff>
      <xdr:row>8</xdr:row>
      <xdr:rowOff>47625</xdr:rowOff>
    </xdr:from>
    <xdr:to>
      <xdr:col>15</xdr:col>
      <xdr:colOff>419100</xdr:colOff>
      <xdr:row>11</xdr:row>
      <xdr:rowOff>133350</xdr:rowOff>
    </xdr:to>
    <xdr:cxnSp macro="">
      <xdr:nvCxnSpPr>
        <xdr:cNvPr id="8" name="Přímá spojnice 7">
          <a:extLst>
            <a:ext uri="{FF2B5EF4-FFF2-40B4-BE49-F238E27FC236}">
              <a16:creationId xmlns:a16="http://schemas.microsoft.com/office/drawing/2014/main" id="{69DA981C-2F10-48CA-9FF9-14D7CACB3117}"/>
            </a:ext>
          </a:extLst>
        </xdr:cNvPr>
        <xdr:cNvCxnSpPr/>
      </xdr:nvCxnSpPr>
      <xdr:spPr>
        <a:xfrm flipH="1">
          <a:off x="6372225" y="1600200"/>
          <a:ext cx="123825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66675</xdr:colOff>
      <xdr:row>16</xdr:row>
      <xdr:rowOff>57150</xdr:rowOff>
    </xdr:from>
    <xdr:to>
      <xdr:col>15</xdr:col>
      <xdr:colOff>381000</xdr:colOff>
      <xdr:row>19</xdr:row>
      <xdr:rowOff>152400</xdr:rowOff>
    </xdr:to>
    <xdr:cxnSp macro="">
      <xdr:nvCxnSpPr>
        <xdr:cNvPr id="9" name="Přímá spojnice 8">
          <a:extLst>
            <a:ext uri="{FF2B5EF4-FFF2-40B4-BE49-F238E27FC236}">
              <a16:creationId xmlns:a16="http://schemas.microsoft.com/office/drawing/2014/main" id="{BEA386FB-B99D-4E61-893C-992215F5C69C}"/>
            </a:ext>
          </a:extLst>
        </xdr:cNvPr>
        <xdr:cNvCxnSpPr/>
      </xdr:nvCxnSpPr>
      <xdr:spPr>
        <a:xfrm flipH="1">
          <a:off x="6334125" y="3143250"/>
          <a:ext cx="123825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352425</xdr:colOff>
      <xdr:row>20</xdr:row>
      <xdr:rowOff>95250</xdr:rowOff>
    </xdr:from>
    <xdr:to>
      <xdr:col>15</xdr:col>
      <xdr:colOff>285750</xdr:colOff>
      <xdr:row>24</xdr:row>
      <xdr:rowOff>0</xdr:rowOff>
    </xdr:to>
    <xdr:cxnSp macro="">
      <xdr:nvCxnSpPr>
        <xdr:cNvPr id="10" name="Přímá spojnice 9">
          <a:extLst>
            <a:ext uri="{FF2B5EF4-FFF2-40B4-BE49-F238E27FC236}">
              <a16:creationId xmlns:a16="http://schemas.microsoft.com/office/drawing/2014/main" id="{FD71377F-C12C-462D-8F7A-84C02020F028}"/>
            </a:ext>
          </a:extLst>
        </xdr:cNvPr>
        <xdr:cNvCxnSpPr/>
      </xdr:nvCxnSpPr>
      <xdr:spPr>
        <a:xfrm flipH="1">
          <a:off x="6238875" y="3943350"/>
          <a:ext cx="123825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0</xdr:row>
      <xdr:rowOff>28575</xdr:rowOff>
    </xdr:from>
    <xdr:to>
      <xdr:col>10</xdr:col>
      <xdr:colOff>323850</xdr:colOff>
      <xdr:row>3</xdr:row>
      <xdr:rowOff>104775</xdr:rowOff>
    </xdr:to>
    <xdr:cxnSp macro="">
      <xdr:nvCxnSpPr>
        <xdr:cNvPr id="11" name="Přímá spojnice 10">
          <a:extLst>
            <a:ext uri="{FF2B5EF4-FFF2-40B4-BE49-F238E27FC236}">
              <a16:creationId xmlns:a16="http://schemas.microsoft.com/office/drawing/2014/main" id="{48FF7335-AEBB-4AA3-88DE-1CB3734C5FAB}"/>
            </a:ext>
          </a:extLst>
        </xdr:cNvPr>
        <xdr:cNvCxnSpPr/>
      </xdr:nvCxnSpPr>
      <xdr:spPr>
        <a:xfrm flipH="1">
          <a:off x="4067175" y="28575"/>
          <a:ext cx="123825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6</xdr:row>
      <xdr:rowOff>114300</xdr:rowOff>
    </xdr:from>
    <xdr:to>
      <xdr:col>10</xdr:col>
      <xdr:colOff>447675</xdr:colOff>
      <xdr:row>10</xdr:row>
      <xdr:rowOff>0</xdr:rowOff>
    </xdr:to>
    <xdr:cxnSp macro="">
      <xdr:nvCxnSpPr>
        <xdr:cNvPr id="12" name="Přímá spojnice 11">
          <a:extLst>
            <a:ext uri="{FF2B5EF4-FFF2-40B4-BE49-F238E27FC236}">
              <a16:creationId xmlns:a16="http://schemas.microsoft.com/office/drawing/2014/main" id="{2359F563-E388-4D5B-BACF-2D8139640398}"/>
            </a:ext>
          </a:extLst>
        </xdr:cNvPr>
        <xdr:cNvCxnSpPr/>
      </xdr:nvCxnSpPr>
      <xdr:spPr>
        <a:xfrm flipH="1">
          <a:off x="4191000" y="1276350"/>
          <a:ext cx="123825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13</xdr:row>
      <xdr:rowOff>180975</xdr:rowOff>
    </xdr:from>
    <xdr:to>
      <xdr:col>10</xdr:col>
      <xdr:colOff>304800</xdr:colOff>
      <xdr:row>19</xdr:row>
      <xdr:rowOff>133350</xdr:rowOff>
    </xdr:to>
    <xdr:cxnSp macro="">
      <xdr:nvCxnSpPr>
        <xdr:cNvPr id="13" name="Přímá spojnice 12">
          <a:extLst>
            <a:ext uri="{FF2B5EF4-FFF2-40B4-BE49-F238E27FC236}">
              <a16:creationId xmlns:a16="http://schemas.microsoft.com/office/drawing/2014/main" id="{79AF2A6E-A4F2-49F7-B2F9-5D9C1A3C376A}"/>
            </a:ext>
          </a:extLst>
        </xdr:cNvPr>
        <xdr:cNvCxnSpPr/>
      </xdr:nvCxnSpPr>
      <xdr:spPr>
        <a:xfrm flipH="1">
          <a:off x="4057650" y="2695575"/>
          <a:ext cx="1228725" cy="1095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21</xdr:row>
      <xdr:rowOff>28575</xdr:rowOff>
    </xdr:from>
    <xdr:to>
      <xdr:col>10</xdr:col>
      <xdr:colOff>295275</xdr:colOff>
      <xdr:row>26</xdr:row>
      <xdr:rowOff>171450</xdr:rowOff>
    </xdr:to>
    <xdr:cxnSp macro="">
      <xdr:nvCxnSpPr>
        <xdr:cNvPr id="15" name="Přímá spojnice 14">
          <a:extLst>
            <a:ext uri="{FF2B5EF4-FFF2-40B4-BE49-F238E27FC236}">
              <a16:creationId xmlns:a16="http://schemas.microsoft.com/office/drawing/2014/main" id="{591E83B1-96B1-4D39-88A2-B48027734D4D}"/>
            </a:ext>
          </a:extLst>
        </xdr:cNvPr>
        <xdr:cNvCxnSpPr/>
      </xdr:nvCxnSpPr>
      <xdr:spPr>
        <a:xfrm flipH="1">
          <a:off x="4048125" y="4067175"/>
          <a:ext cx="1228725" cy="1095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238125</xdr:colOff>
      <xdr:row>0</xdr:row>
      <xdr:rowOff>95250</xdr:rowOff>
    </xdr:from>
    <xdr:to>
      <xdr:col>25</xdr:col>
      <xdr:colOff>238125</xdr:colOff>
      <xdr:row>3</xdr:row>
      <xdr:rowOff>171450</xdr:rowOff>
    </xdr:to>
    <xdr:cxnSp macro="">
      <xdr:nvCxnSpPr>
        <xdr:cNvPr id="16" name="Přímá spojnice 15">
          <a:extLst>
            <a:ext uri="{FF2B5EF4-FFF2-40B4-BE49-F238E27FC236}">
              <a16:creationId xmlns:a16="http://schemas.microsoft.com/office/drawing/2014/main" id="{A7B0197C-FF2E-4250-A6AF-F708664F0FCA}"/>
            </a:ext>
          </a:extLst>
        </xdr:cNvPr>
        <xdr:cNvCxnSpPr/>
      </xdr:nvCxnSpPr>
      <xdr:spPr>
        <a:xfrm flipH="1">
          <a:off x="10410825" y="95250"/>
          <a:ext cx="123825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104775</xdr:colOff>
      <xdr:row>6</xdr:row>
      <xdr:rowOff>76200</xdr:rowOff>
    </xdr:from>
    <xdr:to>
      <xdr:col>25</xdr:col>
      <xdr:colOff>419100</xdr:colOff>
      <xdr:row>9</xdr:row>
      <xdr:rowOff>152400</xdr:rowOff>
    </xdr:to>
    <xdr:cxnSp macro="">
      <xdr:nvCxnSpPr>
        <xdr:cNvPr id="17" name="Přímá spojnice 16">
          <a:extLst>
            <a:ext uri="{FF2B5EF4-FFF2-40B4-BE49-F238E27FC236}">
              <a16:creationId xmlns:a16="http://schemas.microsoft.com/office/drawing/2014/main" id="{FA37FA19-8BF0-449D-844D-6A531893A413}"/>
            </a:ext>
          </a:extLst>
        </xdr:cNvPr>
        <xdr:cNvCxnSpPr/>
      </xdr:nvCxnSpPr>
      <xdr:spPr>
        <a:xfrm flipH="1">
          <a:off x="10591800" y="1238250"/>
          <a:ext cx="123825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123825</xdr:colOff>
      <xdr:row>12</xdr:row>
      <xdr:rowOff>114300</xdr:rowOff>
    </xdr:from>
    <xdr:to>
      <xdr:col>20</xdr:col>
      <xdr:colOff>238125</xdr:colOff>
      <xdr:row>17</xdr:row>
      <xdr:rowOff>171450</xdr:rowOff>
    </xdr:to>
    <xdr:cxnSp macro="">
      <xdr:nvCxnSpPr>
        <xdr:cNvPr id="18" name="Přímá spojnice 17">
          <a:extLst>
            <a:ext uri="{FF2B5EF4-FFF2-40B4-BE49-F238E27FC236}">
              <a16:creationId xmlns:a16="http://schemas.microsoft.com/office/drawing/2014/main" id="{EFB4B70D-410E-4485-BBD3-03B8F56BEA40}"/>
            </a:ext>
          </a:extLst>
        </xdr:cNvPr>
        <xdr:cNvCxnSpPr/>
      </xdr:nvCxnSpPr>
      <xdr:spPr>
        <a:xfrm flipH="1">
          <a:off x="8467725" y="2438400"/>
          <a:ext cx="1038225" cy="1009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276225</xdr:colOff>
      <xdr:row>11</xdr:row>
      <xdr:rowOff>9525</xdr:rowOff>
    </xdr:from>
    <xdr:to>
      <xdr:col>25</xdr:col>
      <xdr:colOff>76200</xdr:colOff>
      <xdr:row>16</xdr:row>
      <xdr:rowOff>66675</xdr:rowOff>
    </xdr:to>
    <xdr:cxnSp macro="">
      <xdr:nvCxnSpPr>
        <xdr:cNvPr id="20" name="Přímá spojnice 19">
          <a:extLst>
            <a:ext uri="{FF2B5EF4-FFF2-40B4-BE49-F238E27FC236}">
              <a16:creationId xmlns:a16="http://schemas.microsoft.com/office/drawing/2014/main" id="{A9C80BCE-9632-4038-8107-24ADE546590D}"/>
            </a:ext>
          </a:extLst>
        </xdr:cNvPr>
        <xdr:cNvCxnSpPr/>
      </xdr:nvCxnSpPr>
      <xdr:spPr>
        <a:xfrm flipH="1">
          <a:off x="10448925" y="2143125"/>
          <a:ext cx="1038225" cy="1009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304800</xdr:colOff>
      <xdr:row>18</xdr:row>
      <xdr:rowOff>76200</xdr:rowOff>
    </xdr:from>
    <xdr:to>
      <xdr:col>25</xdr:col>
      <xdr:colOff>304800</xdr:colOff>
      <xdr:row>21</xdr:row>
      <xdr:rowOff>171450</xdr:rowOff>
    </xdr:to>
    <xdr:cxnSp macro="">
      <xdr:nvCxnSpPr>
        <xdr:cNvPr id="21" name="Přímá spojnice 20">
          <a:extLst>
            <a:ext uri="{FF2B5EF4-FFF2-40B4-BE49-F238E27FC236}">
              <a16:creationId xmlns:a16="http://schemas.microsoft.com/office/drawing/2014/main" id="{2BB6C9BD-E625-48F5-8AD1-82E1ABE15B8F}"/>
            </a:ext>
          </a:extLst>
        </xdr:cNvPr>
        <xdr:cNvCxnSpPr/>
      </xdr:nvCxnSpPr>
      <xdr:spPr>
        <a:xfrm flipH="1">
          <a:off x="10477500" y="3543300"/>
          <a:ext cx="123825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219075</xdr:colOff>
      <xdr:row>25</xdr:row>
      <xdr:rowOff>104775</xdr:rowOff>
    </xdr:from>
    <xdr:to>
      <xdr:col>26</xdr:col>
      <xdr:colOff>209550</xdr:colOff>
      <xdr:row>35</xdr:row>
      <xdr:rowOff>171450</xdr:rowOff>
    </xdr:to>
    <xdr:sp macro="" textlink="">
      <xdr:nvSpPr>
        <xdr:cNvPr id="24" name="Obdélník 23">
          <a:extLst>
            <a:ext uri="{FF2B5EF4-FFF2-40B4-BE49-F238E27FC236}">
              <a16:creationId xmlns:a16="http://schemas.microsoft.com/office/drawing/2014/main" id="{79A7D565-A660-4A0A-8878-462CBCF65212}"/>
            </a:ext>
          </a:extLst>
        </xdr:cNvPr>
        <xdr:cNvSpPr/>
      </xdr:nvSpPr>
      <xdr:spPr>
        <a:xfrm>
          <a:off x="5810250" y="4905375"/>
          <a:ext cx="6419850" cy="197167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3E81D-15A9-489B-9F85-306461749147}">
  <dimension ref="A1:Z37"/>
  <sheetViews>
    <sheetView tabSelected="1" topLeftCell="J23" zoomScale="140" zoomScaleNormal="140" workbookViewId="0">
      <selection activeCell="X35" sqref="X35"/>
    </sheetView>
  </sheetViews>
  <sheetFormatPr defaultRowHeight="15" x14ac:dyDescent="0.25"/>
  <cols>
    <col min="1" max="1" width="3.5703125" customWidth="1"/>
    <col min="8" max="8" width="3.5703125" bestFit="1" customWidth="1"/>
    <col min="10" max="10" width="3.5703125" bestFit="1" customWidth="1"/>
    <col min="12" max="12" width="4.42578125" customWidth="1"/>
    <col min="13" max="13" width="5.7109375" customWidth="1"/>
    <col min="15" max="15" width="4.7109375" customWidth="1"/>
    <col min="17" max="17" width="3.42578125" customWidth="1"/>
    <col min="18" max="18" width="4.7109375" customWidth="1"/>
    <col min="20" max="20" width="4.7109375" customWidth="1"/>
    <col min="22" max="22" width="4.42578125" customWidth="1"/>
    <col min="23" max="23" width="4.7109375" customWidth="1"/>
    <col min="25" max="25" width="4.7109375" customWidth="1"/>
  </cols>
  <sheetData>
    <row r="1" spans="1:26" ht="15.75" thickBot="1" x14ac:dyDescent="0.3">
      <c r="H1" s="9"/>
      <c r="I1" s="9" t="s">
        <v>23</v>
      </c>
      <c r="J1" s="9"/>
      <c r="K1" s="9"/>
      <c r="M1" s="9"/>
      <c r="N1" s="9" t="s">
        <v>37</v>
      </c>
      <c r="O1" s="9"/>
      <c r="P1" s="9"/>
      <c r="R1" s="9"/>
      <c r="S1" s="23" t="s">
        <v>55</v>
      </c>
      <c r="T1" s="23"/>
      <c r="U1" s="9"/>
      <c r="W1" s="9"/>
      <c r="X1" s="9" t="s">
        <v>26</v>
      </c>
      <c r="Y1" s="9"/>
      <c r="Z1" s="9"/>
    </row>
    <row r="2" spans="1:26" ht="15.75" thickBot="1" x14ac:dyDescent="0.3">
      <c r="B2" s="6" t="s">
        <v>9</v>
      </c>
      <c r="C2" s="7"/>
      <c r="D2" s="7"/>
      <c r="E2" s="8" t="s">
        <v>10</v>
      </c>
      <c r="H2" t="s">
        <v>22</v>
      </c>
      <c r="I2">
        <f>C3</f>
        <v>15000</v>
      </c>
      <c r="J2" s="10" t="s">
        <v>70</v>
      </c>
      <c r="K2">
        <v>15000</v>
      </c>
      <c r="M2" t="s">
        <v>36</v>
      </c>
      <c r="N2">
        <v>400</v>
      </c>
      <c r="O2" s="10" t="s">
        <v>64</v>
      </c>
      <c r="P2">
        <v>400</v>
      </c>
      <c r="R2" t="s">
        <v>60</v>
      </c>
      <c r="S2">
        <v>1600</v>
      </c>
      <c r="T2" s="10" t="s">
        <v>53</v>
      </c>
      <c r="U2">
        <v>1600</v>
      </c>
      <c r="W2" t="s">
        <v>76</v>
      </c>
      <c r="X2">
        <v>5000</v>
      </c>
      <c r="Y2" s="10" t="s">
        <v>22</v>
      </c>
      <c r="Z2">
        <f>E3</f>
        <v>5000</v>
      </c>
    </row>
    <row r="3" spans="1:26" x14ac:dyDescent="0.25">
      <c r="B3" s="1" t="s">
        <v>0</v>
      </c>
      <c r="C3" s="13">
        <v>15000</v>
      </c>
      <c r="D3" s="1" t="s">
        <v>4</v>
      </c>
      <c r="E3" s="2">
        <v>5000</v>
      </c>
      <c r="J3" s="11"/>
      <c r="O3" s="11"/>
      <c r="T3" s="11"/>
      <c r="Y3" s="11"/>
    </row>
    <row r="4" spans="1:26" x14ac:dyDescent="0.25">
      <c r="B4" s="3" t="s">
        <v>1</v>
      </c>
      <c r="C4" s="14">
        <v>-13000</v>
      </c>
      <c r="D4" s="3" t="s">
        <v>5</v>
      </c>
      <c r="E4" s="5">
        <v>2000</v>
      </c>
      <c r="J4" s="11"/>
      <c r="Y4" s="11"/>
    </row>
    <row r="5" spans="1:26" x14ac:dyDescent="0.25">
      <c r="B5" s="3"/>
      <c r="C5" s="14"/>
      <c r="D5" s="3"/>
      <c r="E5" s="5"/>
      <c r="J5" s="11"/>
      <c r="M5" s="9"/>
      <c r="N5" s="9" t="s">
        <v>39</v>
      </c>
      <c r="O5" s="9"/>
      <c r="P5" s="9"/>
      <c r="R5" s="9"/>
      <c r="S5" s="23" t="s">
        <v>56</v>
      </c>
      <c r="T5" s="23"/>
      <c r="U5" s="9"/>
      <c r="Y5" s="11"/>
    </row>
    <row r="6" spans="1:26" x14ac:dyDescent="0.25">
      <c r="B6" s="3" t="s">
        <v>2</v>
      </c>
      <c r="C6" s="14">
        <v>4500</v>
      </c>
      <c r="D6" s="3" t="s">
        <v>6</v>
      </c>
      <c r="E6" s="5">
        <v>1200</v>
      </c>
      <c r="J6" s="11"/>
      <c r="M6" t="s">
        <v>38</v>
      </c>
      <c r="N6">
        <v>200</v>
      </c>
      <c r="O6" s="10" t="s">
        <v>65</v>
      </c>
      <c r="P6">
        <v>500</v>
      </c>
      <c r="R6" t="s">
        <v>61</v>
      </c>
      <c r="S6">
        <v>1400</v>
      </c>
      <c r="T6" s="10" t="s">
        <v>54</v>
      </c>
      <c r="U6">
        <v>1400</v>
      </c>
      <c r="Y6" s="11"/>
    </row>
    <row r="7" spans="1:26" x14ac:dyDescent="0.25">
      <c r="B7" s="3" t="s">
        <v>3</v>
      </c>
      <c r="C7" s="14">
        <v>2500</v>
      </c>
      <c r="D7" s="3" t="s">
        <v>8</v>
      </c>
      <c r="E7" s="5">
        <v>800</v>
      </c>
      <c r="M7" t="s">
        <v>40</v>
      </c>
      <c r="N7">
        <v>300</v>
      </c>
      <c r="O7" s="11"/>
      <c r="T7" s="11"/>
    </row>
    <row r="8" spans="1:26" ht="15.75" thickBot="1" x14ac:dyDescent="0.3">
      <c r="B8" s="3"/>
      <c r="C8" s="4"/>
      <c r="D8" s="3"/>
      <c r="E8" s="5"/>
      <c r="H8" s="9"/>
      <c r="I8" s="9" t="s">
        <v>24</v>
      </c>
      <c r="J8" s="9"/>
      <c r="K8" s="9"/>
      <c r="O8" s="11"/>
      <c r="W8" s="9"/>
      <c r="X8" s="9" t="s">
        <v>27</v>
      </c>
      <c r="Y8" s="9"/>
      <c r="Z8" s="9"/>
    </row>
    <row r="9" spans="1:26" ht="15.75" thickBot="1" x14ac:dyDescent="0.3">
      <c r="B9" s="6" t="s">
        <v>7</v>
      </c>
      <c r="C9" s="7">
        <f>SUM(C3:C8)</f>
        <v>9000</v>
      </c>
      <c r="D9" s="6" t="s">
        <v>7</v>
      </c>
      <c r="E9" s="8">
        <f>SUM(E3:E8)</f>
        <v>9000</v>
      </c>
      <c r="H9" t="s">
        <v>72</v>
      </c>
      <c r="I9">
        <v>13125</v>
      </c>
      <c r="J9" s="10" t="s">
        <v>22</v>
      </c>
      <c r="K9">
        <f>-C4</f>
        <v>13000</v>
      </c>
      <c r="R9" s="23" t="s">
        <v>57</v>
      </c>
      <c r="S9" s="23"/>
      <c r="T9" s="23"/>
      <c r="U9" s="23"/>
      <c r="W9" t="s">
        <v>77</v>
      </c>
      <c r="X9">
        <v>2000</v>
      </c>
      <c r="Y9" s="10" t="s">
        <v>22</v>
      </c>
      <c r="Z9">
        <f>E4</f>
        <v>2000</v>
      </c>
    </row>
    <row r="10" spans="1:26" x14ac:dyDescent="0.25">
      <c r="J10" s="11" t="s">
        <v>49</v>
      </c>
      <c r="K10">
        <v>125</v>
      </c>
      <c r="M10" s="9"/>
      <c r="N10" s="9" t="s">
        <v>41</v>
      </c>
      <c r="O10" s="9"/>
      <c r="P10" s="9"/>
      <c r="R10" t="s">
        <v>62</v>
      </c>
      <c r="S10">
        <v>1600</v>
      </c>
      <c r="T10" s="10" t="s">
        <v>58</v>
      </c>
      <c r="U10">
        <v>1600</v>
      </c>
      <c r="Y10" s="11"/>
    </row>
    <row r="11" spans="1:26" x14ac:dyDescent="0.25">
      <c r="A11" s="17">
        <v>1</v>
      </c>
      <c r="B11" s="16" t="s">
        <v>30</v>
      </c>
      <c r="C11" s="16"/>
      <c r="D11" s="16"/>
      <c r="E11" s="16"/>
      <c r="F11" s="15">
        <v>2500</v>
      </c>
      <c r="J11" s="11"/>
      <c r="M11" t="s">
        <v>42</v>
      </c>
      <c r="N11">
        <v>250</v>
      </c>
      <c r="O11" s="10" t="s">
        <v>66</v>
      </c>
      <c r="P11">
        <v>250</v>
      </c>
      <c r="T11" s="11"/>
    </row>
    <row r="12" spans="1:26" x14ac:dyDescent="0.25">
      <c r="A12" s="17">
        <v>2</v>
      </c>
      <c r="B12" s="16" t="s">
        <v>11</v>
      </c>
      <c r="C12" s="16"/>
      <c r="D12" s="16"/>
      <c r="E12" s="16"/>
      <c r="F12" s="15">
        <v>800</v>
      </c>
      <c r="J12" s="11"/>
      <c r="O12" s="11"/>
      <c r="W12" s="9"/>
      <c r="X12" s="9" t="s">
        <v>28</v>
      </c>
      <c r="Y12" s="9"/>
      <c r="Z12" s="9"/>
    </row>
    <row r="13" spans="1:26" x14ac:dyDescent="0.25">
      <c r="A13" s="17">
        <v>3</v>
      </c>
      <c r="B13" s="16" t="s">
        <v>34</v>
      </c>
      <c r="C13" s="16"/>
      <c r="D13" s="16"/>
      <c r="E13" s="16"/>
      <c r="F13" s="15">
        <v>1200</v>
      </c>
      <c r="J13" s="11"/>
      <c r="R13" s="9"/>
      <c r="S13" s="23" t="s">
        <v>59</v>
      </c>
      <c r="T13" s="23"/>
      <c r="U13" s="9"/>
      <c r="W13" t="s">
        <v>33</v>
      </c>
      <c r="X13">
        <v>1200</v>
      </c>
      <c r="Y13" s="10" t="s">
        <v>22</v>
      </c>
      <c r="Z13">
        <f>E6</f>
        <v>1200</v>
      </c>
    </row>
    <row r="14" spans="1:26" x14ac:dyDescent="0.25">
      <c r="A14" s="17">
        <v>4</v>
      </c>
      <c r="B14" s="16" t="s">
        <v>30</v>
      </c>
      <c r="C14" s="16"/>
      <c r="D14" s="16"/>
      <c r="E14" s="16"/>
      <c r="F14" s="15">
        <v>2000</v>
      </c>
      <c r="M14" s="9"/>
      <c r="N14" s="9" t="s">
        <v>47</v>
      </c>
      <c r="O14" s="9"/>
      <c r="P14" s="9"/>
      <c r="R14" t="s">
        <v>63</v>
      </c>
      <c r="S14">
        <v>1150</v>
      </c>
      <c r="T14" s="10" t="s">
        <v>9</v>
      </c>
      <c r="U14">
        <v>4600</v>
      </c>
      <c r="W14" t="s">
        <v>79</v>
      </c>
      <c r="X14">
        <f>1150</f>
        <v>1150</v>
      </c>
      <c r="Y14" s="11" t="s">
        <v>36</v>
      </c>
      <c r="Z14">
        <v>400</v>
      </c>
    </row>
    <row r="15" spans="1:26" x14ac:dyDescent="0.25">
      <c r="A15" s="17">
        <v>5</v>
      </c>
      <c r="B15" s="16" t="s">
        <v>12</v>
      </c>
      <c r="C15" s="16"/>
      <c r="D15" s="16"/>
      <c r="E15" s="16"/>
      <c r="F15" s="15">
        <v>400</v>
      </c>
      <c r="H15" s="9"/>
      <c r="I15" s="9" t="s">
        <v>52</v>
      </c>
      <c r="J15" s="9"/>
      <c r="K15" s="9"/>
      <c r="M15" t="s">
        <v>46</v>
      </c>
      <c r="N15">
        <v>850</v>
      </c>
      <c r="O15" s="10" t="s">
        <v>67</v>
      </c>
      <c r="P15">
        <v>850</v>
      </c>
      <c r="R15" t="s">
        <v>67</v>
      </c>
      <c r="S15">
        <v>850</v>
      </c>
      <c r="T15" s="11"/>
      <c r="Y15" s="11" t="s">
        <v>38</v>
      </c>
      <c r="Z15">
        <v>200</v>
      </c>
    </row>
    <row r="16" spans="1:26" x14ac:dyDescent="0.25">
      <c r="A16" s="17">
        <v>6</v>
      </c>
      <c r="B16" s="16" t="s">
        <v>13</v>
      </c>
      <c r="C16" s="16"/>
      <c r="D16" s="16"/>
      <c r="E16" s="16"/>
      <c r="F16" s="15">
        <v>200</v>
      </c>
      <c r="H16" t="s">
        <v>22</v>
      </c>
      <c r="I16">
        <f>C6</f>
        <v>4500</v>
      </c>
      <c r="J16" s="10" t="s">
        <v>31</v>
      </c>
      <c r="K16">
        <v>2500</v>
      </c>
      <c r="O16" s="11"/>
      <c r="R16" t="s">
        <v>68</v>
      </c>
      <c r="S16">
        <v>125</v>
      </c>
      <c r="T16" s="11"/>
      <c r="Y16" s="11" t="s">
        <v>40</v>
      </c>
      <c r="Z16">
        <v>300</v>
      </c>
    </row>
    <row r="17" spans="1:26" x14ac:dyDescent="0.25">
      <c r="A17" s="17">
        <v>7</v>
      </c>
      <c r="B17" s="16" t="s">
        <v>14</v>
      </c>
      <c r="C17" s="16"/>
      <c r="D17" s="16"/>
      <c r="E17" s="16"/>
      <c r="F17" s="15">
        <v>300</v>
      </c>
      <c r="H17" t="s">
        <v>53</v>
      </c>
      <c r="I17">
        <v>1600</v>
      </c>
      <c r="J17" s="11" t="s">
        <v>35</v>
      </c>
      <c r="K17">
        <v>2000</v>
      </c>
      <c r="R17" t="s">
        <v>69</v>
      </c>
      <c r="S17">
        <v>5</v>
      </c>
      <c r="T17" s="11"/>
      <c r="Y17" s="11" t="s">
        <v>42</v>
      </c>
      <c r="Z17">
        <v>250</v>
      </c>
    </row>
    <row r="18" spans="1:26" x14ac:dyDescent="0.25">
      <c r="A18" s="17">
        <v>8</v>
      </c>
      <c r="B18" s="16" t="s">
        <v>15</v>
      </c>
      <c r="C18" s="16"/>
      <c r="D18" s="16"/>
      <c r="E18" s="16"/>
      <c r="F18" s="15">
        <v>250</v>
      </c>
      <c r="H18" t="s">
        <v>54</v>
      </c>
      <c r="I18">
        <v>1400</v>
      </c>
      <c r="J18" s="11" t="s">
        <v>73</v>
      </c>
      <c r="K18">
        <v>4600</v>
      </c>
      <c r="M18" s="9"/>
      <c r="N18" s="9" t="s">
        <v>48</v>
      </c>
      <c r="O18" s="9"/>
      <c r="P18" s="9"/>
      <c r="R18" t="s">
        <v>78</v>
      </c>
      <c r="S18">
        <f>U14-S14-S15-S16-S17</f>
        <v>2470</v>
      </c>
      <c r="T18" s="11"/>
    </row>
    <row r="19" spans="1:26" x14ac:dyDescent="0.25">
      <c r="A19" s="17">
        <v>9</v>
      </c>
      <c r="B19" s="16" t="s">
        <v>16</v>
      </c>
      <c r="C19" s="16"/>
      <c r="D19" s="16"/>
      <c r="E19" s="16"/>
      <c r="F19" s="15">
        <v>850</v>
      </c>
      <c r="H19" t="s">
        <v>58</v>
      </c>
      <c r="I19">
        <v>1600</v>
      </c>
      <c r="J19" s="11"/>
      <c r="M19" t="s">
        <v>49</v>
      </c>
      <c r="N19">
        <v>125</v>
      </c>
      <c r="O19" s="10" t="s">
        <v>68</v>
      </c>
      <c r="P19">
        <v>125</v>
      </c>
      <c r="W19" s="9"/>
      <c r="X19" s="9" t="s">
        <v>29</v>
      </c>
      <c r="Y19" s="9"/>
      <c r="Z19" s="9"/>
    </row>
    <row r="20" spans="1:26" x14ac:dyDescent="0.25">
      <c r="A20" s="17">
        <v>10</v>
      </c>
      <c r="B20" s="16" t="s">
        <v>17</v>
      </c>
      <c r="C20" s="16"/>
      <c r="D20" s="16"/>
      <c r="E20" s="16"/>
      <c r="F20" s="22">
        <f>C3/120</f>
        <v>125</v>
      </c>
      <c r="J20" s="11"/>
      <c r="O20" s="11"/>
      <c r="W20" t="s">
        <v>32</v>
      </c>
      <c r="X20">
        <v>800</v>
      </c>
      <c r="Y20" s="10" t="s">
        <v>22</v>
      </c>
      <c r="Z20">
        <f>E7</f>
        <v>800</v>
      </c>
    </row>
    <row r="21" spans="1:26" x14ac:dyDescent="0.25">
      <c r="A21" s="17">
        <v>11</v>
      </c>
      <c r="B21" s="16" t="s">
        <v>18</v>
      </c>
      <c r="C21" s="16"/>
      <c r="D21" s="16"/>
      <c r="E21" s="16"/>
      <c r="F21" s="15">
        <v>5</v>
      </c>
      <c r="W21" t="s">
        <v>80</v>
      </c>
      <c r="X21">
        <v>850</v>
      </c>
      <c r="Y21" s="11" t="s">
        <v>46</v>
      </c>
      <c r="Z21">
        <v>850</v>
      </c>
    </row>
    <row r="22" spans="1:26" x14ac:dyDescent="0.25">
      <c r="A22" s="17">
        <v>12</v>
      </c>
      <c r="B22" s="16" t="s">
        <v>19</v>
      </c>
      <c r="C22" s="16"/>
      <c r="D22" s="16"/>
      <c r="E22" s="16"/>
      <c r="F22" s="15">
        <v>1600</v>
      </c>
      <c r="H22" s="9"/>
      <c r="I22" s="9" t="s">
        <v>25</v>
      </c>
      <c r="J22" s="9"/>
      <c r="K22" s="9"/>
      <c r="M22" s="9"/>
      <c r="N22" s="9" t="s">
        <v>51</v>
      </c>
      <c r="O22" s="9"/>
      <c r="P22" s="9"/>
      <c r="Y22" s="11"/>
    </row>
    <row r="23" spans="1:26" x14ac:dyDescent="0.25">
      <c r="A23" s="17">
        <v>13</v>
      </c>
      <c r="B23" s="16" t="s">
        <v>20</v>
      </c>
      <c r="C23" s="16"/>
      <c r="D23" s="16"/>
      <c r="E23" s="16"/>
      <c r="F23" s="15">
        <v>1400</v>
      </c>
      <c r="H23" t="s">
        <v>22</v>
      </c>
      <c r="I23">
        <f>C7</f>
        <v>2500</v>
      </c>
      <c r="J23" s="10" t="s">
        <v>32</v>
      </c>
      <c r="K23">
        <v>800</v>
      </c>
      <c r="M23" t="s">
        <v>50</v>
      </c>
      <c r="N23">
        <v>5</v>
      </c>
      <c r="O23" s="10" t="s">
        <v>69</v>
      </c>
      <c r="P23">
        <v>5</v>
      </c>
    </row>
    <row r="24" spans="1:26" x14ac:dyDescent="0.25">
      <c r="A24" s="17">
        <v>14</v>
      </c>
      <c r="B24" s="16" t="s">
        <v>21</v>
      </c>
      <c r="C24" s="16"/>
      <c r="D24" s="16"/>
      <c r="E24" s="16"/>
      <c r="F24" s="15">
        <v>1600</v>
      </c>
      <c r="H24" t="s">
        <v>31</v>
      </c>
      <c r="I24" s="12">
        <v>2500</v>
      </c>
      <c r="J24" s="11" t="s">
        <v>33</v>
      </c>
      <c r="K24">
        <v>1200</v>
      </c>
      <c r="O24" s="11"/>
    </row>
    <row r="25" spans="1:26" x14ac:dyDescent="0.25">
      <c r="H25" t="s">
        <v>35</v>
      </c>
      <c r="I25">
        <v>2000</v>
      </c>
      <c r="J25" s="11" t="s">
        <v>50</v>
      </c>
      <c r="K25">
        <v>5</v>
      </c>
    </row>
    <row r="26" spans="1:26" x14ac:dyDescent="0.25">
      <c r="J26" s="11" t="s">
        <v>75</v>
      </c>
      <c r="K26">
        <v>4995</v>
      </c>
    </row>
    <row r="27" spans="1:26" x14ac:dyDescent="0.25">
      <c r="J27" s="11"/>
      <c r="M27" s="9"/>
      <c r="N27" s="23" t="s">
        <v>85</v>
      </c>
      <c r="O27" s="23"/>
      <c r="P27" s="9"/>
      <c r="R27" s="9"/>
      <c r="S27" s="24" t="s">
        <v>71</v>
      </c>
      <c r="T27" s="9"/>
      <c r="U27" s="9"/>
      <c r="W27" s="9"/>
      <c r="X27" s="23" t="s">
        <v>83</v>
      </c>
      <c r="Y27" s="23"/>
      <c r="Z27" s="9"/>
    </row>
    <row r="28" spans="1:26" x14ac:dyDescent="0.25">
      <c r="O28" s="10" t="s">
        <v>32</v>
      </c>
      <c r="P28">
        <v>800</v>
      </c>
      <c r="R28" t="s">
        <v>70</v>
      </c>
      <c r="S28">
        <v>15000</v>
      </c>
      <c r="T28" s="10" t="s">
        <v>76</v>
      </c>
      <c r="U28">
        <v>5000</v>
      </c>
      <c r="W28" t="s">
        <v>63</v>
      </c>
      <c r="X28">
        <v>1150</v>
      </c>
      <c r="Y28" s="10" t="s">
        <v>9</v>
      </c>
      <c r="Z28">
        <v>4600</v>
      </c>
    </row>
    <row r="29" spans="1:26" x14ac:dyDescent="0.25">
      <c r="M29" t="s">
        <v>31</v>
      </c>
      <c r="N29" s="12">
        <v>2500</v>
      </c>
      <c r="O29" s="11" t="s">
        <v>33</v>
      </c>
      <c r="P29">
        <v>1200</v>
      </c>
      <c r="R29" t="s">
        <v>72</v>
      </c>
      <c r="S29">
        <v>-13125</v>
      </c>
      <c r="T29" s="11" t="s">
        <v>77</v>
      </c>
      <c r="U29">
        <v>2000</v>
      </c>
      <c r="W29" t="s">
        <v>67</v>
      </c>
      <c r="X29">
        <v>850</v>
      </c>
      <c r="Y29" s="11"/>
    </row>
    <row r="30" spans="1:26" x14ac:dyDescent="0.25">
      <c r="M30" t="s">
        <v>35</v>
      </c>
      <c r="N30">
        <v>2000</v>
      </c>
      <c r="O30" s="11" t="s">
        <v>50</v>
      </c>
      <c r="P30">
        <v>5</v>
      </c>
      <c r="R30" t="s">
        <v>73</v>
      </c>
      <c r="S30">
        <v>4600</v>
      </c>
      <c r="T30" s="11" t="s">
        <v>78</v>
      </c>
      <c r="U30">
        <v>2470</v>
      </c>
      <c r="W30" t="s">
        <v>68</v>
      </c>
      <c r="X30">
        <v>125</v>
      </c>
      <c r="Y30" s="11"/>
    </row>
    <row r="31" spans="1:26" x14ac:dyDescent="0.25">
      <c r="O31" s="11"/>
      <c r="R31" t="s">
        <v>75</v>
      </c>
      <c r="S31">
        <v>4995</v>
      </c>
      <c r="T31" s="11" t="s">
        <v>79</v>
      </c>
      <c r="U31">
        <v>1150</v>
      </c>
      <c r="W31" t="s">
        <v>69</v>
      </c>
      <c r="X31">
        <v>5</v>
      </c>
      <c r="Y31" s="11"/>
    </row>
    <row r="32" spans="1:26" x14ac:dyDescent="0.25">
      <c r="O32" s="11" t="s">
        <v>85</v>
      </c>
      <c r="P32">
        <f>N29+N30-P28-P29-P30</f>
        <v>2495</v>
      </c>
      <c r="T32" s="11" t="s">
        <v>80</v>
      </c>
      <c r="U32">
        <v>850</v>
      </c>
      <c r="W32" t="s">
        <v>84</v>
      </c>
      <c r="X32">
        <f>Z28-X28-X29-X30-X31</f>
        <v>2470</v>
      </c>
      <c r="Y32" s="11"/>
    </row>
    <row r="33" spans="9:24" x14ac:dyDescent="0.25">
      <c r="R33" t="s">
        <v>81</v>
      </c>
      <c r="S33">
        <f>SUM(S28:S32)</f>
        <v>11470</v>
      </c>
      <c r="T33" s="25" t="s">
        <v>82</v>
      </c>
      <c r="U33">
        <f>SUM(U28:U32)</f>
        <v>11470</v>
      </c>
    </row>
    <row r="35" spans="9:24" x14ac:dyDescent="0.25">
      <c r="W35" t="s">
        <v>86</v>
      </c>
      <c r="X35" s="20">
        <f>X32/(U28+U29+U30)</f>
        <v>0.26082365364308341</v>
      </c>
    </row>
    <row r="37" spans="9:24" x14ac:dyDescent="0.25">
      <c r="I37">
        <f>I2-K9+I16+I23</f>
        <v>9000</v>
      </c>
    </row>
  </sheetData>
  <mergeCells count="20">
    <mergeCell ref="X27:Y27"/>
    <mergeCell ref="N27:O27"/>
    <mergeCell ref="B16:E16"/>
    <mergeCell ref="S1:T1"/>
    <mergeCell ref="S5:T5"/>
    <mergeCell ref="R9:U9"/>
    <mergeCell ref="S13:T13"/>
    <mergeCell ref="B11:E11"/>
    <mergeCell ref="B12:E12"/>
    <mergeCell ref="B13:E13"/>
    <mergeCell ref="B14:E14"/>
    <mergeCell ref="B15:E15"/>
    <mergeCell ref="B23:E23"/>
    <mergeCell ref="B24:E24"/>
    <mergeCell ref="B17:E17"/>
    <mergeCell ref="B18:E18"/>
    <mergeCell ref="B19:E19"/>
    <mergeCell ref="B20:E20"/>
    <mergeCell ref="B21:E21"/>
    <mergeCell ref="B22:E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55CC2-08DC-431A-B33B-39559011F398}">
  <dimension ref="B2:H14"/>
  <sheetViews>
    <sheetView workbookViewId="0">
      <selection activeCell="E15" sqref="E15"/>
    </sheetView>
  </sheetViews>
  <sheetFormatPr defaultRowHeight="15" x14ac:dyDescent="0.25"/>
  <cols>
    <col min="8" max="8" width="14" bestFit="1" customWidth="1"/>
  </cols>
  <sheetData>
    <row r="2" spans="2:8" x14ac:dyDescent="0.25">
      <c r="G2" t="s">
        <v>45</v>
      </c>
      <c r="H2" s="19">
        <f>H3*1.38</f>
        <v>138000</v>
      </c>
    </row>
    <row r="3" spans="2:8" x14ac:dyDescent="0.25">
      <c r="G3" t="s">
        <v>43</v>
      </c>
      <c r="H3" s="18">
        <v>100000</v>
      </c>
    </row>
    <row r="4" spans="2:8" x14ac:dyDescent="0.25">
      <c r="H4" s="18"/>
    </row>
    <row r="5" spans="2:8" x14ac:dyDescent="0.25">
      <c r="G5" t="s">
        <v>44</v>
      </c>
      <c r="H5" s="18">
        <v>76570</v>
      </c>
    </row>
    <row r="7" spans="2:8" x14ac:dyDescent="0.25">
      <c r="H7" s="21">
        <f>H5/H2</f>
        <v>0.55485507246376808</v>
      </c>
    </row>
    <row r="9" spans="2:8" x14ac:dyDescent="0.25">
      <c r="B9" s="9"/>
      <c r="C9" s="9" t="s">
        <v>52</v>
      </c>
      <c r="D9" s="9"/>
      <c r="E9" s="9"/>
    </row>
    <row r="10" spans="2:8" x14ac:dyDescent="0.25">
      <c r="B10" t="s">
        <v>22</v>
      </c>
      <c r="C10">
        <v>4500</v>
      </c>
      <c r="D10" s="10" t="s">
        <v>31</v>
      </c>
      <c r="E10">
        <v>2500</v>
      </c>
    </row>
    <row r="11" spans="2:8" x14ac:dyDescent="0.25">
      <c r="B11" t="s">
        <v>53</v>
      </c>
      <c r="C11">
        <v>1600</v>
      </c>
      <c r="D11" s="11" t="s">
        <v>35</v>
      </c>
      <c r="E11">
        <v>2000</v>
      </c>
    </row>
    <row r="12" spans="2:8" x14ac:dyDescent="0.25">
      <c r="B12" t="s">
        <v>54</v>
      </c>
      <c r="C12">
        <v>1400</v>
      </c>
      <c r="D12" s="11"/>
    </row>
    <row r="13" spans="2:8" x14ac:dyDescent="0.25">
      <c r="B13" t="s">
        <v>58</v>
      </c>
      <c r="C13">
        <v>1600</v>
      </c>
      <c r="D13" s="11"/>
    </row>
    <row r="14" spans="2:8" x14ac:dyDescent="0.25">
      <c r="B14" t="s">
        <v>74</v>
      </c>
      <c r="C14">
        <f>C10+C11+C12+C13-E10-E11-E12</f>
        <v>4600</v>
      </c>
      <c r="D14" s="11" t="s">
        <v>73</v>
      </c>
      <c r="E14">
        <v>4600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2022-10-10T08:19:56Z</dcterms:created>
  <dcterms:modified xsi:type="dcterms:W3CDTF">2022-10-10T10:54:54Z</dcterms:modified>
</cp:coreProperties>
</file>