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MU\MU_II\"/>
    </mc:Choice>
  </mc:AlternateContent>
  <xr:revisionPtr revIDLastSave="0" documentId="8_{05B34CC2-14ED-4EA0-A292-DD27D0B554EA}" xr6:coauthVersionLast="45" xr6:coauthVersionMax="45" xr10:uidLastSave="{00000000-0000-0000-0000-000000000000}"/>
  <bookViews>
    <workbookView xWindow="-120" yWindow="-120" windowWidth="19440" windowHeight="11640" activeTab="4" xr2:uid="{D89759D7-4E59-44C4-AC31-4FA87159ED21}"/>
  </bookViews>
  <sheets>
    <sheet name="List1" sheetId="1" r:id="rId1"/>
    <sheet name="NPV" sheetId="2" r:id="rId2"/>
    <sheet name="DiskN" sheetId="3" r:id="rId3"/>
    <sheet name="PBP" sheetId="4" r:id="rId4"/>
    <sheet name="Lis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5" l="1"/>
  <c r="E4" i="5"/>
  <c r="J2" i="5"/>
  <c r="I2" i="5"/>
  <c r="F2" i="5"/>
  <c r="K10" i="4"/>
  <c r="J10" i="4"/>
  <c r="I6" i="4"/>
  <c r="I7" i="4" s="1"/>
  <c r="I8" i="4" s="1"/>
  <c r="I9" i="4" s="1"/>
  <c r="I10" i="4" s="1"/>
  <c r="I11" i="4" s="1"/>
  <c r="I12" i="4" s="1"/>
  <c r="I13" i="4" s="1"/>
  <c r="I14" i="4" s="1"/>
  <c r="I5" i="4"/>
  <c r="I4" i="4"/>
  <c r="D10" i="4"/>
  <c r="E9" i="4"/>
  <c r="D9" i="4"/>
  <c r="C5" i="4"/>
  <c r="C6" i="4" s="1"/>
  <c r="C7" i="4" s="1"/>
  <c r="C8" i="4" s="1"/>
  <c r="C9" i="4" s="1"/>
  <c r="C10" i="4" s="1"/>
  <c r="C11" i="4" s="1"/>
  <c r="C12" i="4" s="1"/>
  <c r="C4" i="4"/>
  <c r="E4" i="3"/>
  <c r="F9" i="3"/>
  <c r="F10" i="3"/>
  <c r="E11" i="3"/>
  <c r="D4" i="3"/>
  <c r="F4" i="3" s="1"/>
  <c r="D5" i="3"/>
  <c r="F5" i="3" s="1"/>
  <c r="D6" i="3"/>
  <c r="E6" i="3" s="1"/>
  <c r="D7" i="3"/>
  <c r="E7" i="3" s="1"/>
  <c r="D8" i="3"/>
  <c r="E8" i="3" s="1"/>
  <c r="D9" i="3"/>
  <c r="E9" i="3" s="1"/>
  <c r="D10" i="3"/>
  <c r="E10" i="3" s="1"/>
  <c r="D11" i="3"/>
  <c r="F11" i="3" s="1"/>
  <c r="D12" i="3"/>
  <c r="E12" i="3" s="1"/>
  <c r="D13" i="3"/>
  <c r="E13" i="3" s="1"/>
  <c r="D3" i="3"/>
  <c r="F3" i="3" s="1"/>
  <c r="J9" i="2"/>
  <c r="K9" i="2" s="1"/>
  <c r="J10" i="2"/>
  <c r="K10" i="2" s="1"/>
  <c r="J11" i="2"/>
  <c r="K11" i="2" s="1"/>
  <c r="J12" i="2"/>
  <c r="J13" i="2"/>
  <c r="J14" i="2"/>
  <c r="J15" i="2"/>
  <c r="K15" i="2" s="1"/>
  <c r="J16" i="2"/>
  <c r="J17" i="2"/>
  <c r="K17" i="2" s="1"/>
  <c r="J18" i="2"/>
  <c r="K18" i="2" s="1"/>
  <c r="J8" i="2"/>
  <c r="K8" i="2" s="1"/>
  <c r="I10" i="2"/>
  <c r="I11" i="2"/>
  <c r="I12" i="2"/>
  <c r="I13" i="2"/>
  <c r="I14" i="2"/>
  <c r="I15" i="2"/>
  <c r="I16" i="2"/>
  <c r="I17" i="2"/>
  <c r="I18" i="2"/>
  <c r="I9" i="2"/>
  <c r="I8" i="2"/>
  <c r="I6" i="2"/>
  <c r="J4" i="2"/>
  <c r="K4" i="2" s="1"/>
  <c r="J3" i="2"/>
  <c r="K3" i="2" s="1"/>
  <c r="J5" i="2"/>
  <c r="K5" i="2" s="1"/>
  <c r="J2" i="2"/>
  <c r="K2" i="2" s="1"/>
  <c r="E5" i="3" l="1"/>
  <c r="E3" i="3"/>
  <c r="E14" i="3" s="1"/>
  <c r="F8" i="3"/>
  <c r="F13" i="3"/>
  <c r="F7" i="3"/>
  <c r="F14" i="3" s="1"/>
  <c r="F12" i="3"/>
  <c r="F6" i="3"/>
  <c r="K16" i="2"/>
  <c r="K6" i="2"/>
  <c r="K14" i="2"/>
  <c r="K13" i="2"/>
  <c r="K12" i="2"/>
  <c r="I19" i="2"/>
  <c r="K19" i="2" l="1"/>
</calcChain>
</file>

<file path=xl/sharedStrings.xml><?xml version="1.0" encoding="utf-8"?>
<sst xmlns="http://schemas.openxmlformats.org/spreadsheetml/2006/main" count="39" uniqueCount="26">
  <si>
    <t>K</t>
  </si>
  <si>
    <t>CF0</t>
  </si>
  <si>
    <t>CF1</t>
  </si>
  <si>
    <t>i</t>
  </si>
  <si>
    <t>n</t>
  </si>
  <si>
    <t>CF</t>
  </si>
  <si>
    <t>CFk</t>
  </si>
  <si>
    <t>NPV</t>
  </si>
  <si>
    <t>odúročitel</t>
  </si>
  <si>
    <t>SH</t>
  </si>
  <si>
    <t>NPV =</t>
  </si>
  <si>
    <t>SUM</t>
  </si>
  <si>
    <t>A</t>
  </si>
  <si>
    <t>B</t>
  </si>
  <si>
    <t>Odúročitel</t>
  </si>
  <si>
    <t>DN</t>
  </si>
  <si>
    <t>PBP</t>
  </si>
  <si>
    <t>Kumul</t>
  </si>
  <si>
    <t>Boty</t>
  </si>
  <si>
    <t>Q</t>
  </si>
  <si>
    <t>Kontrola</t>
  </si>
  <si>
    <t>CN / pár</t>
  </si>
  <si>
    <t>Cj</t>
  </si>
  <si>
    <t>VN na kus</t>
  </si>
  <si>
    <t>Kontroly</t>
  </si>
  <si>
    <t>N / kontrolu kusu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</si>
</sst>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5" formatCode="_-* #,##0\ &quot;Kč&quot;_-;\-* #,##0\ &quot;Kč&quot;_-;_-* &quot;-&quot;??\ &quot;Kč&quot;_-;_-@_-"/>
    <numFmt numFmtId="168" formatCode="0.000"/>
    <numFmt numFmtId="169" formatCode="0.0000"/>
    <numFmt numFmtId="171" formatCode="0.000000"/>
    <numFmt numFmtId="178" formatCode="_-* #,##0\ &quot;Kč&quot;_-;\-* #,##0\ &quot;Kč&quot;_-;_-* &quot;-&quot;????\ &quot;Kč&quot;_-;_-@_-"/>
    <numFmt numFmtId="180" formatCode="0.0000%"/>
    <numFmt numFmtId="185" formatCode="_-* #,##0\ &quot;Kč&quot;_-;\-* #,##0\ &quot;Kč&quot;_-;_-* &quot;-&quot;???\ &quot;Kč&quot;_-;_-@_-"/>
    <numFmt numFmtId="189" formatCode="#,##0.00000_ ;\-#,##0.00000\ "/>
    <numFmt numFmtId="194" formatCode="_-* #,##0.0000000\ &quot;Kč&quot;_-;\-* #,##0.00000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9" fontId="0" fillId="0" borderId="0" xfId="2" applyFont="1"/>
    <xf numFmtId="44" fontId="0" fillId="0" borderId="0" xfId="1" applyFont="1"/>
    <xf numFmtId="165" fontId="0" fillId="0" borderId="0" xfId="1" applyNumberFormat="1" applyFont="1"/>
    <xf numFmtId="9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165" fontId="2" fillId="0" borderId="0" xfId="0" applyNumberFormat="1" applyFont="1"/>
    <xf numFmtId="168" fontId="0" fillId="0" borderId="0" xfId="0" applyNumberFormat="1"/>
    <xf numFmtId="17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5" fontId="0" fillId="0" borderId="5" xfId="0" applyNumberFormat="1" applyBorder="1"/>
    <xf numFmtId="169" fontId="0" fillId="0" borderId="5" xfId="0" applyNumberFormat="1" applyBorder="1"/>
    <xf numFmtId="178" fontId="0" fillId="0" borderId="6" xfId="0" applyNumberFormat="1" applyBorder="1"/>
    <xf numFmtId="0" fontId="0" fillId="0" borderId="7" xfId="0" applyBorder="1"/>
    <xf numFmtId="165" fontId="0" fillId="0" borderId="8" xfId="0" applyNumberFormat="1" applyBorder="1"/>
    <xf numFmtId="0" fontId="0" fillId="0" borderId="8" xfId="0" applyBorder="1"/>
    <xf numFmtId="178" fontId="2" fillId="0" borderId="9" xfId="0" applyNumberFormat="1" applyFont="1" applyBorder="1"/>
    <xf numFmtId="0" fontId="0" fillId="0" borderId="10" xfId="0" applyBorder="1"/>
    <xf numFmtId="180" fontId="2" fillId="0" borderId="11" xfId="0" applyNumberFormat="1" applyFont="1" applyBorder="1"/>
    <xf numFmtId="0" fontId="0" fillId="0" borderId="0" xfId="0" applyAlignment="1">
      <alignment horizontal="center"/>
    </xf>
    <xf numFmtId="185" fontId="0" fillId="0" borderId="0" xfId="0" applyNumberFormat="1"/>
    <xf numFmtId="185" fontId="0" fillId="0" borderId="12" xfId="0" applyNumberFormat="1" applyBorder="1"/>
    <xf numFmtId="185" fontId="0" fillId="0" borderId="11" xfId="0" applyNumberFormat="1" applyBorder="1"/>
    <xf numFmtId="44" fontId="0" fillId="0" borderId="0" xfId="0" applyNumberFormat="1"/>
    <xf numFmtId="189" fontId="0" fillId="0" borderId="0" xfId="0" applyNumberFormat="1"/>
    <xf numFmtId="194" fontId="0" fillId="0" borderId="0" xfId="0" applyNumberFormat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276480</xdr:colOff>
      <xdr:row>7</xdr:row>
      <xdr:rowOff>21540</xdr:rowOff>
    </xdr:from>
    <xdr:to>
      <xdr:col>0</xdr:col>
      <xdr:colOff>388440</xdr:colOff>
      <xdr:row>8</xdr:row>
      <xdr:rowOff>111840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5" name="Rukopis 4">
              <a:extLst>
                <a:ext uri="{FF2B5EF4-FFF2-40B4-BE49-F238E27FC236}">
                  <a16:creationId xmlns:a16="http://schemas.microsoft.com/office/drawing/2014/main" id="{C801FE40-6B47-4FDA-927B-A1C7351CCD73}"/>
                </a:ext>
              </a:extLst>
            </xdr14:cNvPr>
            <xdr14:cNvContentPartPr/>
          </xdr14:nvContentPartPr>
          <xdr14:nvPr macro=""/>
          <xdr14:xfrm>
            <a:off x="276480" y="1355040"/>
            <a:ext cx="111960" cy="280800"/>
          </xdr14:xfrm>
        </xdr:contentPart>
      </mc:Choice>
      <mc:Fallback>
        <xdr:pic>
          <xdr:nvPicPr>
            <xdr:cNvPr id="5" name="Rukopis 4">
              <a:extLst>
                <a:ext uri="{FF2B5EF4-FFF2-40B4-BE49-F238E27FC236}">
                  <a16:creationId xmlns:a16="http://schemas.microsoft.com/office/drawing/2014/main" id="{C801FE40-6B47-4FDA-927B-A1C7351CCD7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67480" y="1346389"/>
              <a:ext cx="129600" cy="29846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21750</xdr:colOff>
      <xdr:row>7</xdr:row>
      <xdr:rowOff>14340</xdr:rowOff>
    </xdr:from>
    <xdr:to>
      <xdr:col>3</xdr:col>
      <xdr:colOff>171150</xdr:colOff>
      <xdr:row>8</xdr:row>
      <xdr:rowOff>116520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8" name="Rukopis 7">
              <a:extLst>
                <a:ext uri="{FF2B5EF4-FFF2-40B4-BE49-F238E27FC236}">
                  <a16:creationId xmlns:a16="http://schemas.microsoft.com/office/drawing/2014/main" id="{F61E6E8C-2B50-4F82-8055-242C8EB9A64F}"/>
                </a:ext>
              </a:extLst>
            </xdr14:cNvPr>
            <xdr14:cNvContentPartPr/>
          </xdr14:nvContentPartPr>
          <xdr14:nvPr macro=""/>
          <xdr14:xfrm>
            <a:off x="2403000" y="1347840"/>
            <a:ext cx="149400" cy="292680"/>
          </xdr14:xfrm>
        </xdr:contentPart>
      </mc:Choice>
      <mc:Fallback>
        <xdr:pic>
          <xdr:nvPicPr>
            <xdr:cNvPr id="8" name="Rukopis 7">
              <a:extLst>
                <a:ext uri="{FF2B5EF4-FFF2-40B4-BE49-F238E27FC236}">
                  <a16:creationId xmlns:a16="http://schemas.microsoft.com/office/drawing/2014/main" id="{F61E6E8C-2B50-4F82-8055-242C8EB9A64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394000" y="1339200"/>
              <a:ext cx="167040" cy="310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28950</xdr:colOff>
      <xdr:row>0</xdr:row>
      <xdr:rowOff>65880</xdr:rowOff>
    </xdr:from>
    <xdr:to>
      <xdr:col>3</xdr:col>
      <xdr:colOff>29310</xdr:colOff>
      <xdr:row>0</xdr:row>
      <xdr:rowOff>66240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9" name="Rukopis 8">
              <a:extLst>
                <a:ext uri="{FF2B5EF4-FFF2-40B4-BE49-F238E27FC236}">
                  <a16:creationId xmlns:a16="http://schemas.microsoft.com/office/drawing/2014/main" id="{DB32B4D0-73FD-4D25-8AB3-CB3E550CAA38}"/>
                </a:ext>
              </a:extLst>
            </xdr14:cNvPr>
            <xdr14:cNvContentPartPr/>
          </xdr14:nvContentPartPr>
          <xdr14:nvPr macro=""/>
          <xdr14:xfrm>
            <a:off x="2410200" y="65880"/>
            <a:ext cx="360" cy="360"/>
          </xdr14:xfrm>
        </xdr:contentPart>
      </mc:Choice>
      <mc:Fallback>
        <xdr:pic>
          <xdr:nvPicPr>
            <xdr:cNvPr id="9" name="Rukopis 8">
              <a:extLst>
                <a:ext uri="{FF2B5EF4-FFF2-40B4-BE49-F238E27FC236}">
                  <a16:creationId xmlns:a16="http://schemas.microsoft.com/office/drawing/2014/main" id="{DB32B4D0-73FD-4D25-8AB3-CB3E550CAA3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401560" y="56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1-13T09:23:33.131"/>
    </inkml:context>
    <inkml:brush xml:id="br0">
      <inkml:brushProperty name="width" value="0.05" units="cm"/>
      <inkml:brushProperty name="height" value="0.05" units="cm"/>
      <inkml:brushProperty name="color" value="#66CC00"/>
      <inkml:brushProperty name="ignorePressure" value="1"/>
    </inkml:brush>
  </inkml:definitions>
  <inkml:trace contextRef="#ctx0" brushRef="#br0">290 102</inkml:trace>
  <inkml:trace contextRef="#ctx0" brushRef="#br0" timeOffset="2395.37">311 1,'-8'1,"1"0,0 1,0 0,0 0,0 1,0-1,1 2,-1-1,1 1,0 0,0 0,0 0,-9 10,7-6,-1-1,0-1,-1 1,-19 9,20-13,1 1,-1 0,1 0,0 1,0 0,1 0,-1 1,1 0,1 0,-1 1,1 0,0 0,-9 14,10-11,0 0,1 1,0 0,1 0,0 0,1 0,0 0,1 0,0 0,1 21,0-1,-1-24,0 1,1-1,0 0,0 0,1 0,0 1,0-1,1 0,0 0,0 0,0 0,1-1,0 1,6 8,19 13,0-2,2-1,0-2,2-1,44 23,-52-30,-9-5,-4 1</inkml:trace>
  <inkml:trace contextRef="#ctx0" brushRef="#br0" timeOffset="3893.89">188 428,'1'4,"0"0,0-1,0 1,0-1,1 1,-1-1,1 1,4 4,6 18,9 70,-18-76,1 0,0 0,2 0,0-1,1 0,12 23,-18-42,-1 1,1 0,-1-1,1 1,-1 0,1 0,-1 0,0 0,1-1,-1 1,0 0,0 0,0 0,1 0,-1 0,0 0,0 0,0-1,-1 1,1 0,0 0,0 0,0 0,-1 0,1 0,0-1,-1 3,0-3,-1 1,1 0,0 0,0 0,-1-1,1 1,-1-1,1 1,0-1,-1 0,1 1,-1-1,1 0,-1 0,-1 0,-62-8,58 6,1 1,-7-2,0 0,-1 0,0 1,0 1,1 1,-1 0,0 0,0 1,-26 7,19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1-13T09:23:39.637"/>
    </inkml:context>
    <inkml:brush xml:id="br0">
      <inkml:brushProperty name="width" value="0.05" units="cm"/>
      <inkml:brushProperty name="height" value="0.05" units="cm"/>
      <inkml:brushProperty name="color" value="#66CC00"/>
      <inkml:brushProperty name="ignorePressure" value="1"/>
    </inkml:brush>
  </inkml:definitions>
  <inkml:trace contextRef="#ctx0" brushRef="#br0">244 1,'9'2,"1"1,-2 0,1 0,0 1,-1 0,0 1,0 0,0 0,0 1,12 12,-7-8,-8-5,-1-1,1 0,-1 1,0 0,-1 0,1 0,-1 1,0-1,0 1,-1-1,0 1,0 0,0 0,-1 0,0 0,1 8,0 12,-1 0,-5 44,1-12,2-46,1 1,-2-1,0 0,0 0,-1 0,0 0,-1 0,-1-1,0 1,0-1,-1 0,-1-1,0 1,0-1,-11 11,5-2,-2-1,0-1,-1 0,-1-1,0 0,-1-2,0 0,-2-1,-22 12,19-15</inkml:trace>
  <inkml:trace contextRef="#ctx0" brushRef="#br0" timeOffset="1168.57">82 611,'-7'8,"1"1,0 0,0 1,1-1,-8 19,1-1,7-18,0 1,1-1,1 1,-1 0,-1 10,5-19,0 1,0-1,-1 0,1 1,0-1,1 0,-1 1,0-1,0 0,0 0,1 1,-1-1,1 0,-1 0,1 1,-1-1,1 0,0 0,1 2,0-2,-1 0,1 0,-1-1,1 1,0 0,-1-1,1 1,0-1,0 0,0 1,-1-1,1 0,0 0,0 0,0-1,-1 1,1 0,0-1,2 0,14-4,0-1,0 0,-1-2,29-16,-27 13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1-13T09:24:06.976"/>
    </inkml:context>
    <inkml:brush xml:id="br0">
      <inkml:brushProperty name="width" value="0.05" units="cm"/>
      <inkml:brushProperty name="height" value="0.05" units="cm"/>
      <inkml:brushProperty name="color" value="#66CC00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3003-E997-4B60-83CB-4D1689F39900}">
  <dimension ref="A2:B4"/>
  <sheetViews>
    <sheetView zoomScale="160" zoomScaleNormal="160" workbookViewId="0">
      <selection activeCell="B3" sqref="B3"/>
    </sheetView>
  </sheetViews>
  <sheetFormatPr defaultRowHeight="15" x14ac:dyDescent="0.25"/>
  <sheetData>
    <row r="2" spans="1:2" x14ac:dyDescent="0.25">
      <c r="A2" t="s">
        <v>1</v>
      </c>
      <c r="B2">
        <v>-1000</v>
      </c>
    </row>
    <row r="3" spans="1:2" x14ac:dyDescent="0.25">
      <c r="A3" t="s">
        <v>2</v>
      </c>
      <c r="B3">
        <v>1100</v>
      </c>
    </row>
    <row r="4" spans="1:2" x14ac:dyDescent="0.25">
      <c r="A4" t="s">
        <v>3</v>
      </c>
      <c r="B4" s="1">
        <v>0.1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BFD8-E41F-4681-8EC8-90A7750E10A0}">
  <dimension ref="A1:L25"/>
  <sheetViews>
    <sheetView zoomScale="120" zoomScaleNormal="120" workbookViewId="0">
      <selection activeCell="B5" sqref="B5"/>
    </sheetView>
  </sheetViews>
  <sheetFormatPr defaultRowHeight="15" x14ac:dyDescent="0.25"/>
  <cols>
    <col min="2" max="2" width="16.42578125" bestFit="1" customWidth="1"/>
    <col min="3" max="3" width="2.28515625" customWidth="1"/>
    <col min="4" max="4" width="3" customWidth="1"/>
    <col min="5" max="5" width="5.140625" customWidth="1"/>
    <col min="6" max="6" width="15.42578125" bestFit="1" customWidth="1"/>
    <col min="8" max="8" width="5.28515625" bestFit="1" customWidth="1"/>
    <col min="9" max="9" width="14.85546875" bestFit="1" customWidth="1"/>
    <col min="10" max="10" width="10.140625" bestFit="1" customWidth="1"/>
    <col min="11" max="11" width="14.7109375" bestFit="1" customWidth="1"/>
    <col min="12" max="12" width="12" bestFit="1" customWidth="1"/>
  </cols>
  <sheetData>
    <row r="1" spans="1:12" x14ac:dyDescent="0.25">
      <c r="I1" t="s">
        <v>5</v>
      </c>
      <c r="J1" t="s">
        <v>8</v>
      </c>
      <c r="K1" t="s">
        <v>9</v>
      </c>
    </row>
    <row r="2" spans="1:12" x14ac:dyDescent="0.25">
      <c r="A2" t="s">
        <v>0</v>
      </c>
      <c r="B2" s="3">
        <v>17500000</v>
      </c>
      <c r="F2" s="3">
        <v>2000000</v>
      </c>
      <c r="H2">
        <v>0</v>
      </c>
      <c r="I2">
        <v>-2000000</v>
      </c>
      <c r="J2" s="10">
        <f>1/((1+$B$8)^H2)</f>
        <v>1</v>
      </c>
      <c r="K2" s="3">
        <f>J2*I2</f>
        <v>-2000000</v>
      </c>
    </row>
    <row r="3" spans="1:12" x14ac:dyDescent="0.25">
      <c r="A3" t="s">
        <v>4</v>
      </c>
      <c r="B3">
        <v>10</v>
      </c>
      <c r="F3">
        <v>3</v>
      </c>
      <c r="H3">
        <v>1</v>
      </c>
      <c r="I3">
        <v>750000</v>
      </c>
      <c r="J3" s="10">
        <f t="shared" ref="J3:J5" si="0">1/((1+$B$8)^H3)</f>
        <v>0.93457943925233644</v>
      </c>
      <c r="K3" s="3">
        <f t="shared" ref="K3:K5" si="1">J3*I3</f>
        <v>700934.57943925238</v>
      </c>
    </row>
    <row r="4" spans="1:12" x14ac:dyDescent="0.25">
      <c r="A4" t="s">
        <v>6</v>
      </c>
      <c r="B4" s="3">
        <v>2800000</v>
      </c>
      <c r="F4" s="2">
        <v>750000</v>
      </c>
      <c r="H4">
        <v>2</v>
      </c>
      <c r="I4">
        <v>750000</v>
      </c>
      <c r="J4" s="10">
        <f>1/((1+$B$8)^H4)</f>
        <v>0.87343872827321156</v>
      </c>
      <c r="K4" s="3">
        <f t="shared" si="1"/>
        <v>655079.04620490863</v>
      </c>
    </row>
    <row r="5" spans="1:12" x14ac:dyDescent="0.25">
      <c r="H5">
        <v>3</v>
      </c>
      <c r="I5">
        <v>750000</v>
      </c>
      <c r="J5" s="10">
        <f t="shared" si="0"/>
        <v>0.81629787689085187</v>
      </c>
      <c r="K5" s="3">
        <f t="shared" si="1"/>
        <v>612223.40766813885</v>
      </c>
      <c r="L5" s="6"/>
    </row>
    <row r="6" spans="1:12" ht="15.75" thickBot="1" x14ac:dyDescent="0.3">
      <c r="A6" t="s">
        <v>7</v>
      </c>
      <c r="E6" t="s">
        <v>7</v>
      </c>
      <c r="I6" s="3">
        <f>SUM(I2:I5)</f>
        <v>250000</v>
      </c>
      <c r="J6" s="7" t="s">
        <v>10</v>
      </c>
      <c r="K6" s="8">
        <f>SUM(K2:K5)</f>
        <v>-31762.966687700129</v>
      </c>
    </row>
    <row r="7" spans="1:12" ht="16.5" thickTop="1" thickBot="1" x14ac:dyDescent="0.3">
      <c r="F7">
        <v>612223</v>
      </c>
      <c r="H7" s="11"/>
      <c r="I7" s="12" t="s">
        <v>5</v>
      </c>
      <c r="J7" s="12" t="s">
        <v>8</v>
      </c>
      <c r="K7" s="13" t="s">
        <v>9</v>
      </c>
    </row>
    <row r="8" spans="1:12" ht="16.5" thickTop="1" thickBot="1" x14ac:dyDescent="0.3">
      <c r="A8" s="22" t="s">
        <v>3</v>
      </c>
      <c r="B8" s="23">
        <v>7.0000000000000007E-2</v>
      </c>
      <c r="F8">
        <v>612244</v>
      </c>
      <c r="H8" s="14">
        <v>0</v>
      </c>
      <c r="I8" s="15">
        <f>-B2</f>
        <v>-17500000</v>
      </c>
      <c r="J8" s="16">
        <f>1/((1+$B$8)^H8)</f>
        <v>1</v>
      </c>
      <c r="K8" s="17">
        <f>J8*I8</f>
        <v>-17500000</v>
      </c>
    </row>
    <row r="9" spans="1:12" ht="15.75" thickTop="1" x14ac:dyDescent="0.25">
      <c r="H9" s="14">
        <v>1</v>
      </c>
      <c r="I9" s="15">
        <f>$B$4</f>
        <v>2800000</v>
      </c>
      <c r="J9" s="16">
        <f t="shared" ref="J9:J18" si="2">1/((1+$B$8)^H9)</f>
        <v>0.93457943925233644</v>
      </c>
      <c r="K9" s="17">
        <f t="shared" ref="K9:K18" si="3">J9*I9</f>
        <v>2616822.4299065419</v>
      </c>
    </row>
    <row r="10" spans="1:12" x14ac:dyDescent="0.25">
      <c r="H10" s="14">
        <v>2</v>
      </c>
      <c r="I10" s="15">
        <f t="shared" ref="I10:I25" si="4">$B$4</f>
        <v>2800000</v>
      </c>
      <c r="J10" s="16">
        <f t="shared" si="2"/>
        <v>0.87343872827321156</v>
      </c>
      <c r="K10" s="17">
        <f t="shared" si="3"/>
        <v>2445628.4391649924</v>
      </c>
    </row>
    <row r="11" spans="1:12" x14ac:dyDescent="0.25">
      <c r="H11" s="14">
        <v>3</v>
      </c>
      <c r="I11" s="15">
        <f t="shared" si="4"/>
        <v>2800000</v>
      </c>
      <c r="J11" s="16">
        <f t="shared" si="2"/>
        <v>0.81629787689085187</v>
      </c>
      <c r="K11" s="17">
        <f t="shared" si="3"/>
        <v>2285634.0552943852</v>
      </c>
    </row>
    <row r="12" spans="1:12" x14ac:dyDescent="0.25">
      <c r="H12" s="14">
        <v>4</v>
      </c>
      <c r="I12" s="15">
        <f t="shared" si="4"/>
        <v>2800000</v>
      </c>
      <c r="J12" s="16">
        <f t="shared" si="2"/>
        <v>0.7628952120475252</v>
      </c>
      <c r="K12" s="17">
        <f t="shared" si="3"/>
        <v>2136106.5937330704</v>
      </c>
    </row>
    <row r="13" spans="1:12" x14ac:dyDescent="0.25">
      <c r="H13" s="14">
        <v>5</v>
      </c>
      <c r="I13" s="15">
        <f t="shared" si="4"/>
        <v>2800000</v>
      </c>
      <c r="J13" s="16">
        <f t="shared" si="2"/>
        <v>0.71298617948366838</v>
      </c>
      <c r="K13" s="17">
        <f t="shared" si="3"/>
        <v>1996361.3025542714</v>
      </c>
    </row>
    <row r="14" spans="1:12" x14ac:dyDescent="0.25">
      <c r="H14" s="14">
        <v>6</v>
      </c>
      <c r="I14" s="15">
        <f t="shared" si="4"/>
        <v>2800000</v>
      </c>
      <c r="J14" s="16">
        <f t="shared" si="2"/>
        <v>0.66634222381651254</v>
      </c>
      <c r="K14" s="17">
        <f t="shared" si="3"/>
        <v>1865758.2266862351</v>
      </c>
    </row>
    <row r="15" spans="1:12" x14ac:dyDescent="0.25">
      <c r="H15" s="14">
        <v>7</v>
      </c>
      <c r="I15" s="15">
        <f t="shared" si="4"/>
        <v>2800000</v>
      </c>
      <c r="J15" s="16">
        <f t="shared" si="2"/>
        <v>0.62274974188459109</v>
      </c>
      <c r="K15" s="17">
        <f t="shared" si="3"/>
        <v>1743699.277276855</v>
      </c>
    </row>
    <row r="16" spans="1:12" x14ac:dyDescent="0.25">
      <c r="H16" s="14">
        <v>8</v>
      </c>
      <c r="I16" s="15">
        <f t="shared" si="4"/>
        <v>2800000</v>
      </c>
      <c r="J16" s="16">
        <f t="shared" si="2"/>
        <v>0.5820091045650384</v>
      </c>
      <c r="K16" s="17">
        <f t="shared" si="3"/>
        <v>1629625.4927821076</v>
      </c>
    </row>
    <row r="17" spans="8:11" x14ac:dyDescent="0.25">
      <c r="H17" s="14">
        <v>9</v>
      </c>
      <c r="I17" s="15">
        <f t="shared" si="4"/>
        <v>2800000</v>
      </c>
      <c r="J17" s="16">
        <f t="shared" si="2"/>
        <v>0.54393374258414806</v>
      </c>
      <c r="K17" s="17">
        <f t="shared" si="3"/>
        <v>1523014.4792356146</v>
      </c>
    </row>
    <row r="18" spans="8:11" x14ac:dyDescent="0.25">
      <c r="H18" s="14">
        <v>10</v>
      </c>
      <c r="I18" s="15">
        <f t="shared" si="4"/>
        <v>2800000</v>
      </c>
      <c r="J18" s="16">
        <f t="shared" si="2"/>
        <v>0.5083492921347178</v>
      </c>
      <c r="K18" s="17">
        <f t="shared" si="3"/>
        <v>1423378.0179772098</v>
      </c>
    </row>
    <row r="19" spans="8:11" ht="15.75" thickBot="1" x14ac:dyDescent="0.3">
      <c r="H19" s="18" t="s">
        <v>11</v>
      </c>
      <c r="I19" s="19">
        <f>SUM(I8:I18)</f>
        <v>10500000</v>
      </c>
      <c r="J19" s="20"/>
      <c r="K19" s="21">
        <f>SUM(K8:K18)</f>
        <v>2166028.3146112827</v>
      </c>
    </row>
    <row r="20" spans="8:11" ht="15.75" thickTop="1" x14ac:dyDescent="0.25"/>
    <row r="21" spans="8:11" x14ac:dyDescent="0.25">
      <c r="I21" s="6"/>
    </row>
    <row r="22" spans="8:11" x14ac:dyDescent="0.25">
      <c r="I22" s="6"/>
    </row>
    <row r="23" spans="8:11" x14ac:dyDescent="0.25">
      <c r="I23" s="6"/>
    </row>
    <row r="24" spans="8:11" x14ac:dyDescent="0.25">
      <c r="I24" s="6"/>
    </row>
    <row r="25" spans="8:11" x14ac:dyDescent="0.25">
      <c r="I25" s="6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5927-2479-4628-8202-661E511F06C4}">
  <dimension ref="A1:F15"/>
  <sheetViews>
    <sheetView workbookViewId="0">
      <selection activeCell="E2" sqref="E2"/>
    </sheetView>
  </sheetViews>
  <sheetFormatPr defaultRowHeight="15" x14ac:dyDescent="0.25"/>
  <cols>
    <col min="2" max="2" width="15.42578125" bestFit="1" customWidth="1"/>
    <col min="3" max="3" width="14" bestFit="1" customWidth="1"/>
    <col min="4" max="4" width="10.42578125" bestFit="1" customWidth="1"/>
    <col min="5" max="6" width="16.42578125" bestFit="1" customWidth="1"/>
  </cols>
  <sheetData>
    <row r="1" spans="1:6" x14ac:dyDescent="0.25">
      <c r="D1" t="s">
        <v>3</v>
      </c>
      <c r="E1" s="4">
        <v>7.0000000000000007E-2</v>
      </c>
    </row>
    <row r="2" spans="1:6" x14ac:dyDescent="0.25">
      <c r="B2" s="24" t="s">
        <v>12</v>
      </c>
      <c r="C2" s="24" t="s">
        <v>13</v>
      </c>
      <c r="D2" t="s">
        <v>14</v>
      </c>
      <c r="E2" t="s">
        <v>12</v>
      </c>
      <c r="F2" t="s">
        <v>13</v>
      </c>
    </row>
    <row r="3" spans="1:6" x14ac:dyDescent="0.25">
      <c r="A3">
        <v>0</v>
      </c>
      <c r="B3" s="3">
        <v>-5000000</v>
      </c>
      <c r="C3" s="3">
        <v>-8000000</v>
      </c>
      <c r="D3" s="9">
        <f>1/((1+$E$1)^A3)</f>
        <v>1</v>
      </c>
      <c r="E3" s="25">
        <f>D3*B3</f>
        <v>-5000000</v>
      </c>
      <c r="F3" s="25">
        <f>D3*C3</f>
        <v>-8000000</v>
      </c>
    </row>
    <row r="4" spans="1:6" x14ac:dyDescent="0.25">
      <c r="A4">
        <v>1</v>
      </c>
      <c r="B4" s="3">
        <v>-500000</v>
      </c>
      <c r="C4" s="3">
        <v>-200000</v>
      </c>
      <c r="D4" s="9">
        <f t="shared" ref="D4:D13" si="0">1/((1+$E$1)^A4)</f>
        <v>0.93457943925233644</v>
      </c>
      <c r="E4" s="25">
        <f t="shared" ref="E4:E13" si="1">D4*B4</f>
        <v>-467289.7196261682</v>
      </c>
      <c r="F4" s="25">
        <f t="shared" ref="F4:F13" si="2">D4*C4</f>
        <v>-186915.88785046729</v>
      </c>
    </row>
    <row r="5" spans="1:6" x14ac:dyDescent="0.25">
      <c r="A5">
        <v>2</v>
      </c>
      <c r="B5" s="3">
        <v>-500000</v>
      </c>
      <c r="C5" s="3">
        <v>-200000</v>
      </c>
      <c r="D5" s="9">
        <f t="shared" si="0"/>
        <v>0.87343872827321156</v>
      </c>
      <c r="E5" s="25">
        <f t="shared" si="1"/>
        <v>-436719.36413660576</v>
      </c>
      <c r="F5" s="25">
        <f t="shared" si="2"/>
        <v>-174687.74565464232</v>
      </c>
    </row>
    <row r="6" spans="1:6" x14ac:dyDescent="0.25">
      <c r="A6">
        <v>3</v>
      </c>
      <c r="B6" s="3">
        <v>-500000</v>
      </c>
      <c r="C6" s="3">
        <v>-200000</v>
      </c>
      <c r="D6" s="9">
        <f t="shared" si="0"/>
        <v>0.81629787689085187</v>
      </c>
      <c r="E6" s="25">
        <f t="shared" si="1"/>
        <v>-408148.93844542594</v>
      </c>
      <c r="F6" s="25">
        <f t="shared" si="2"/>
        <v>-163259.57537817038</v>
      </c>
    </row>
    <row r="7" spans="1:6" x14ac:dyDescent="0.25">
      <c r="A7">
        <v>4</v>
      </c>
      <c r="B7" s="3">
        <v>-500000</v>
      </c>
      <c r="C7" s="3">
        <v>-200000</v>
      </c>
      <c r="D7" s="9">
        <f t="shared" si="0"/>
        <v>0.7628952120475252</v>
      </c>
      <c r="E7" s="25">
        <f t="shared" si="1"/>
        <v>-381447.60602376261</v>
      </c>
      <c r="F7" s="25">
        <f t="shared" si="2"/>
        <v>-152579.04240950503</v>
      </c>
    </row>
    <row r="8" spans="1:6" x14ac:dyDescent="0.25">
      <c r="A8">
        <v>5</v>
      </c>
      <c r="B8" s="3">
        <v>-500000</v>
      </c>
      <c r="C8" s="3">
        <v>-200000</v>
      </c>
      <c r="D8" s="9">
        <f t="shared" si="0"/>
        <v>0.71298617948366838</v>
      </c>
      <c r="E8" s="25">
        <f t="shared" si="1"/>
        <v>-356493.08974183421</v>
      </c>
      <c r="F8" s="25">
        <f t="shared" si="2"/>
        <v>-142597.23589673368</v>
      </c>
    </row>
    <row r="9" spans="1:6" x14ac:dyDescent="0.25">
      <c r="A9">
        <v>6</v>
      </c>
      <c r="B9" s="3">
        <v>-500000</v>
      </c>
      <c r="C9" s="3">
        <v>-200000</v>
      </c>
      <c r="D9" s="9">
        <f t="shared" si="0"/>
        <v>0.66634222381651254</v>
      </c>
      <c r="E9" s="25">
        <f t="shared" si="1"/>
        <v>-333171.11190825625</v>
      </c>
      <c r="F9" s="25">
        <f t="shared" si="2"/>
        <v>-133268.44476330251</v>
      </c>
    </row>
    <row r="10" spans="1:6" x14ac:dyDescent="0.25">
      <c r="A10">
        <v>7</v>
      </c>
      <c r="B10" s="3">
        <v>-500000</v>
      </c>
      <c r="C10" s="3">
        <v>-200000</v>
      </c>
      <c r="D10" s="9">
        <f t="shared" si="0"/>
        <v>0.62274974188459109</v>
      </c>
      <c r="E10" s="25">
        <f t="shared" si="1"/>
        <v>-311374.87094229553</v>
      </c>
      <c r="F10" s="25">
        <f t="shared" si="2"/>
        <v>-124549.94837691821</v>
      </c>
    </row>
    <row r="11" spans="1:6" x14ac:dyDescent="0.25">
      <c r="A11">
        <v>8</v>
      </c>
      <c r="B11" s="3">
        <v>-500000</v>
      </c>
      <c r="C11" s="3">
        <v>-200000</v>
      </c>
      <c r="D11" s="9">
        <f t="shared" si="0"/>
        <v>0.5820091045650384</v>
      </c>
      <c r="E11" s="25">
        <f t="shared" si="1"/>
        <v>-291004.55228251923</v>
      </c>
      <c r="F11" s="25">
        <f t="shared" si="2"/>
        <v>-116401.82091300769</v>
      </c>
    </row>
    <row r="12" spans="1:6" x14ac:dyDescent="0.25">
      <c r="A12">
        <v>9</v>
      </c>
      <c r="B12" s="3">
        <v>-500000</v>
      </c>
      <c r="C12" s="3">
        <v>-200000</v>
      </c>
      <c r="D12" s="9">
        <f t="shared" si="0"/>
        <v>0.54393374258414806</v>
      </c>
      <c r="E12" s="25">
        <f t="shared" si="1"/>
        <v>-271966.87129207404</v>
      </c>
      <c r="F12" s="25">
        <f t="shared" si="2"/>
        <v>-108786.74851682961</v>
      </c>
    </row>
    <row r="13" spans="1:6" ht="15.75" thickBot="1" x14ac:dyDescent="0.3">
      <c r="A13">
        <v>10</v>
      </c>
      <c r="B13" s="3">
        <v>-500000</v>
      </c>
      <c r="C13" s="3">
        <v>-200000</v>
      </c>
      <c r="D13" s="9">
        <f t="shared" si="0"/>
        <v>0.5083492921347178</v>
      </c>
      <c r="E13" s="25">
        <f t="shared" si="1"/>
        <v>-254174.6460673589</v>
      </c>
      <c r="F13" s="25">
        <f t="shared" si="2"/>
        <v>-101669.85842694357</v>
      </c>
    </row>
    <row r="14" spans="1:6" ht="16.5" thickTop="1" thickBot="1" x14ac:dyDescent="0.3">
      <c r="D14" s="22" t="s">
        <v>15</v>
      </c>
      <c r="E14" s="26">
        <f>SUM(E3:E13)</f>
        <v>-8511790.7704662997</v>
      </c>
      <c r="F14" s="27">
        <f>SUM(F3:F13)</f>
        <v>-9404716.3081865218</v>
      </c>
    </row>
    <row r="15" spans="1:6" ht="15.75" thickTop="1" x14ac:dyDescent="0.25"/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5416-CBAA-4EB9-98F5-151105EA0757}">
  <dimension ref="A1:K14"/>
  <sheetViews>
    <sheetView zoomScale="130" zoomScaleNormal="130" workbookViewId="0">
      <selection activeCell="K10" sqref="K10"/>
    </sheetView>
  </sheetViews>
  <sheetFormatPr defaultRowHeight="15" x14ac:dyDescent="0.25"/>
  <cols>
    <col min="2" max="3" width="13.28515625" bestFit="1" customWidth="1"/>
    <col min="8" max="9" width="13.28515625" bestFit="1" customWidth="1"/>
    <col min="11" max="11" width="10.42578125" bestFit="1" customWidth="1"/>
  </cols>
  <sheetData>
    <row r="1" spans="1:11" x14ac:dyDescent="0.25">
      <c r="A1" t="s">
        <v>16</v>
      </c>
    </row>
    <row r="3" spans="1:11" x14ac:dyDescent="0.25">
      <c r="B3" t="s">
        <v>12</v>
      </c>
      <c r="C3" t="s">
        <v>17</v>
      </c>
      <c r="H3" t="s">
        <v>13</v>
      </c>
      <c r="I3" t="s">
        <v>17</v>
      </c>
    </row>
    <row r="4" spans="1:11" x14ac:dyDescent="0.25">
      <c r="A4">
        <v>0</v>
      </c>
      <c r="B4" s="3">
        <v>-6000000</v>
      </c>
      <c r="C4" s="6">
        <f>B4</f>
        <v>-6000000</v>
      </c>
      <c r="H4" s="3">
        <v>-8000000</v>
      </c>
      <c r="I4" s="6">
        <f>H4</f>
        <v>-8000000</v>
      </c>
    </row>
    <row r="5" spans="1:11" x14ac:dyDescent="0.25">
      <c r="A5">
        <v>1</v>
      </c>
      <c r="B5" s="3">
        <v>1400000</v>
      </c>
      <c r="C5" s="6">
        <f>C4+B5</f>
        <v>-4600000</v>
      </c>
      <c r="H5" s="3">
        <v>1500000</v>
      </c>
      <c r="I5" s="6">
        <f>I4+H5</f>
        <v>-6500000</v>
      </c>
    </row>
    <row r="6" spans="1:11" x14ac:dyDescent="0.25">
      <c r="A6">
        <v>2</v>
      </c>
      <c r="B6" s="3">
        <v>1400000</v>
      </c>
      <c r="C6" s="6">
        <f t="shared" ref="C6:C12" si="0">C5+B6</f>
        <v>-3200000</v>
      </c>
      <c r="H6" s="3">
        <v>1500000</v>
      </c>
      <c r="I6" s="6">
        <f t="shared" ref="I6:I14" si="1">I5+H6</f>
        <v>-5000000</v>
      </c>
    </row>
    <row r="7" spans="1:11" x14ac:dyDescent="0.25">
      <c r="A7">
        <v>3</v>
      </c>
      <c r="B7" s="3">
        <v>1400000</v>
      </c>
      <c r="C7" s="6">
        <f t="shared" si="0"/>
        <v>-1800000</v>
      </c>
      <c r="H7" s="3">
        <v>1500000</v>
      </c>
      <c r="I7" s="6">
        <f t="shared" si="1"/>
        <v>-3500000</v>
      </c>
    </row>
    <row r="8" spans="1:11" x14ac:dyDescent="0.25">
      <c r="A8">
        <v>4</v>
      </c>
      <c r="B8" s="3">
        <v>1400000</v>
      </c>
      <c r="C8" s="6">
        <f t="shared" si="0"/>
        <v>-400000</v>
      </c>
      <c r="H8" s="3">
        <v>1500000</v>
      </c>
      <c r="I8" s="6">
        <f t="shared" si="1"/>
        <v>-2000000</v>
      </c>
    </row>
    <row r="9" spans="1:11" x14ac:dyDescent="0.25">
      <c r="A9">
        <v>5</v>
      </c>
      <c r="B9" s="3">
        <v>1400000</v>
      </c>
      <c r="C9" s="6">
        <f t="shared" si="0"/>
        <v>1000000</v>
      </c>
      <c r="D9">
        <f>400/1400</f>
        <v>0.2857142857142857</v>
      </c>
      <c r="E9">
        <f>D9*12</f>
        <v>3.4285714285714284</v>
      </c>
      <c r="H9" s="3">
        <v>1500000</v>
      </c>
      <c r="I9" s="6">
        <f t="shared" si="1"/>
        <v>-500000</v>
      </c>
    </row>
    <row r="10" spans="1:11" x14ac:dyDescent="0.25">
      <c r="A10">
        <v>6</v>
      </c>
      <c r="B10" s="3">
        <v>1400000</v>
      </c>
      <c r="C10" s="6">
        <f t="shared" si="0"/>
        <v>2400000</v>
      </c>
      <c r="D10" s="29">
        <f>-B4/B5</f>
        <v>4.2857142857142856</v>
      </c>
      <c r="H10" s="3">
        <v>1500000</v>
      </c>
      <c r="I10" s="6">
        <f t="shared" si="1"/>
        <v>1000000</v>
      </c>
      <c r="J10">
        <f>500/1500</f>
        <v>0.33333333333333331</v>
      </c>
      <c r="K10" s="5">
        <f>J10*12</f>
        <v>4</v>
      </c>
    </row>
    <row r="11" spans="1:11" x14ac:dyDescent="0.25">
      <c r="A11">
        <v>7</v>
      </c>
      <c r="B11" s="3">
        <v>1400000</v>
      </c>
      <c r="C11" s="6">
        <f t="shared" si="0"/>
        <v>3800000</v>
      </c>
      <c r="H11" s="3">
        <v>1500000</v>
      </c>
      <c r="I11" s="6">
        <f t="shared" si="1"/>
        <v>2500000</v>
      </c>
    </row>
    <row r="12" spans="1:11" x14ac:dyDescent="0.25">
      <c r="A12">
        <v>8</v>
      </c>
      <c r="B12" s="3">
        <v>1400000</v>
      </c>
      <c r="C12" s="6">
        <f t="shared" si="0"/>
        <v>5200000</v>
      </c>
      <c r="H12" s="3">
        <v>1500000</v>
      </c>
      <c r="I12" s="6">
        <f t="shared" si="1"/>
        <v>4000000</v>
      </c>
    </row>
    <row r="13" spans="1:11" x14ac:dyDescent="0.25">
      <c r="A13">
        <v>9</v>
      </c>
      <c r="B13" s="3"/>
      <c r="H13" s="3">
        <v>1500000</v>
      </c>
      <c r="I13" s="6">
        <f t="shared" si="1"/>
        <v>5500000</v>
      </c>
    </row>
    <row r="14" spans="1:11" x14ac:dyDescent="0.25">
      <c r="A14">
        <v>10</v>
      </c>
      <c r="B14" s="3"/>
      <c r="H14" s="3">
        <v>1500000</v>
      </c>
      <c r="I14" s="6">
        <f t="shared" si="1"/>
        <v>7000000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0AFE-9AD3-472A-8EC1-37D970AA0FEF}">
  <dimension ref="A1:J5"/>
  <sheetViews>
    <sheetView tabSelected="1" zoomScale="120" zoomScaleNormal="120" workbookViewId="0">
      <selection activeCell="F5" sqref="F5"/>
    </sheetView>
  </sheetViews>
  <sheetFormatPr defaultRowHeight="15" x14ac:dyDescent="0.25"/>
  <cols>
    <col min="4" max="4" width="10.85546875" bestFit="1" customWidth="1"/>
    <col min="5" max="5" width="15.28515625" bestFit="1" customWidth="1"/>
    <col min="6" max="6" width="12.42578125" bestFit="1" customWidth="1"/>
    <col min="7" max="7" width="11.85546875" bestFit="1" customWidth="1"/>
  </cols>
  <sheetData>
    <row r="1" spans="1:10" x14ac:dyDescent="0.25">
      <c r="C1" t="s">
        <v>19</v>
      </c>
      <c r="D1" t="s">
        <v>23</v>
      </c>
      <c r="E1" t="s">
        <v>20</v>
      </c>
      <c r="F1" t="s">
        <v>21</v>
      </c>
      <c r="G1" t="s">
        <v>22</v>
      </c>
      <c r="I1" t="s">
        <v>24</v>
      </c>
      <c r="J1" t="s">
        <v>25</v>
      </c>
    </row>
    <row r="2" spans="1:10" x14ac:dyDescent="0.25">
      <c r="A2" t="s">
        <v>18</v>
      </c>
      <c r="B2" t="s">
        <v>12</v>
      </c>
      <c r="C2">
        <v>5000</v>
      </c>
      <c r="D2" s="2">
        <v>800</v>
      </c>
      <c r="E2" s="3">
        <v>200000</v>
      </c>
      <c r="F2" s="28">
        <f>D2+(E2/C2)</f>
        <v>840</v>
      </c>
      <c r="G2" s="3">
        <v>1500</v>
      </c>
      <c r="I2">
        <f>C2/10</f>
        <v>500</v>
      </c>
      <c r="J2" s="6">
        <f>E2/I2</f>
        <v>400</v>
      </c>
    </row>
    <row r="3" spans="1:10" x14ac:dyDescent="0.25">
      <c r="E3" s="30"/>
    </row>
    <row r="4" spans="1:10" x14ac:dyDescent="0.25">
      <c r="B4" t="s">
        <v>13</v>
      </c>
      <c r="C4">
        <v>300</v>
      </c>
      <c r="D4" s="2">
        <v>900</v>
      </c>
      <c r="E4" s="6">
        <f>C4*J2</f>
        <v>120000</v>
      </c>
      <c r="F4" s="2">
        <f>D4+E4/C4</f>
        <v>1300</v>
      </c>
    </row>
    <row r="5" spans="1:10" x14ac:dyDescent="0.25">
      <c r="F5" s="2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List1</vt:lpstr>
      <vt:lpstr>NPV</vt:lpstr>
      <vt:lpstr>DiskN</vt:lpstr>
      <vt:lpstr>PBP</vt:lpstr>
      <vt:lpstr>List5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2021-11-13T06:59:08Z</dcterms:created>
  <dcterms:modified xsi:type="dcterms:W3CDTF">2021-11-13T10:17:39Z</dcterms:modified>
</cp:coreProperties>
</file>