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MU\MU_II\ZS2021\"/>
    </mc:Choice>
  </mc:AlternateContent>
  <xr:revisionPtr revIDLastSave="0" documentId="10_ncr:100000_{C41565A6-F59B-4877-9CC9-8ACB0D2B8E94}" xr6:coauthVersionLast="31" xr6:coauthVersionMax="31" xr10:uidLastSave="{00000000-0000-0000-0000-000000000000}"/>
  <bookViews>
    <workbookView xWindow="0" yWindow="0" windowWidth="20160" windowHeight="8712" xr2:uid="{8360EE2B-73EB-4AFF-BC4D-F2A7F524B18F}"/>
  </bookViews>
  <sheets>
    <sheet name="VCvsAC" sheetId="1" r:id="rId1"/>
    <sheet name="List3" sheetId="3" r:id="rId2"/>
    <sheet name="List2" sheetId="2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  <c r="K35" i="1"/>
  <c r="L35" i="1"/>
  <c r="M35" i="1"/>
  <c r="N35" i="1"/>
  <c r="O35" i="1"/>
  <c r="P35" i="1"/>
  <c r="F31" i="1"/>
  <c r="G31" i="1"/>
  <c r="H31" i="1"/>
  <c r="I31" i="1"/>
  <c r="I34" i="1" s="1"/>
  <c r="J31" i="1"/>
  <c r="K31" i="1"/>
  <c r="L31" i="1"/>
  <c r="M31" i="1"/>
  <c r="M34" i="1" s="1"/>
  <c r="N31" i="1"/>
  <c r="O31" i="1"/>
  <c r="P31" i="1"/>
  <c r="F32" i="1"/>
  <c r="F34" i="1" s="1"/>
  <c r="G32" i="1"/>
  <c r="H32" i="1"/>
  <c r="I32" i="1"/>
  <c r="J32" i="1"/>
  <c r="J34" i="1" s="1"/>
  <c r="K32" i="1"/>
  <c r="L32" i="1"/>
  <c r="M32" i="1"/>
  <c r="N32" i="1"/>
  <c r="N34" i="1" s="1"/>
  <c r="O32" i="1"/>
  <c r="P32" i="1"/>
  <c r="F33" i="1"/>
  <c r="G33" i="1"/>
  <c r="G34" i="1" s="1"/>
  <c r="H33" i="1"/>
  <c r="I33" i="1"/>
  <c r="J33" i="1"/>
  <c r="K33" i="1"/>
  <c r="K34" i="1" s="1"/>
  <c r="L33" i="1"/>
  <c r="M33" i="1"/>
  <c r="N33" i="1"/>
  <c r="O33" i="1"/>
  <c r="O34" i="1" s="1"/>
  <c r="P33" i="1"/>
  <c r="H34" i="1"/>
  <c r="L34" i="1"/>
  <c r="P34" i="1"/>
  <c r="E34" i="1"/>
  <c r="E33" i="1"/>
  <c r="E32" i="1"/>
  <c r="E31" i="1"/>
  <c r="F29" i="1"/>
  <c r="G29" i="1"/>
  <c r="H29" i="1"/>
  <c r="I29" i="1"/>
  <c r="J29" i="1"/>
  <c r="K29" i="1"/>
  <c r="L29" i="1"/>
  <c r="M29" i="1"/>
  <c r="N29" i="1"/>
  <c r="O29" i="1"/>
  <c r="P29" i="1"/>
  <c r="E29" i="1"/>
  <c r="F25" i="1"/>
  <c r="G25" i="1"/>
  <c r="H25" i="1"/>
  <c r="I25" i="1"/>
  <c r="J25" i="1"/>
  <c r="K25" i="1"/>
  <c r="L25" i="1"/>
  <c r="M25" i="1"/>
  <c r="N25" i="1"/>
  <c r="O25" i="1"/>
  <c r="P25" i="1"/>
  <c r="F26" i="1"/>
  <c r="G26" i="1"/>
  <c r="H26" i="1"/>
  <c r="I26" i="1"/>
  <c r="J26" i="1"/>
  <c r="K26" i="1"/>
  <c r="L26" i="1"/>
  <c r="M26" i="1"/>
  <c r="N26" i="1"/>
  <c r="O26" i="1"/>
  <c r="P26" i="1"/>
  <c r="F27" i="1"/>
  <c r="G27" i="1"/>
  <c r="H27" i="1"/>
  <c r="I27" i="1"/>
  <c r="J27" i="1"/>
  <c r="K27" i="1"/>
  <c r="L27" i="1"/>
  <c r="M27" i="1"/>
  <c r="N27" i="1"/>
  <c r="O27" i="1"/>
  <c r="P27" i="1"/>
  <c r="F28" i="1"/>
  <c r="G28" i="1"/>
  <c r="H28" i="1"/>
  <c r="I28" i="1"/>
  <c r="J28" i="1"/>
  <c r="K28" i="1"/>
  <c r="L28" i="1"/>
  <c r="M28" i="1"/>
  <c r="N28" i="1"/>
  <c r="O28" i="1"/>
  <c r="P28" i="1"/>
  <c r="E28" i="1"/>
  <c r="E27" i="1"/>
  <c r="E26" i="1"/>
  <c r="E25" i="1"/>
  <c r="F22" i="1"/>
  <c r="G22" i="1"/>
  <c r="H22" i="1"/>
  <c r="I22" i="1"/>
  <c r="J22" i="1"/>
  <c r="K22" i="1"/>
  <c r="L22" i="1"/>
  <c r="M22" i="1"/>
  <c r="N22" i="1"/>
  <c r="O22" i="1"/>
  <c r="P22" i="1"/>
  <c r="Q22" i="1"/>
  <c r="E22" i="1"/>
  <c r="Q21" i="1"/>
  <c r="Q20" i="1"/>
  <c r="O20" i="1"/>
  <c r="P20" i="1"/>
  <c r="O21" i="1"/>
  <c r="P21" i="1"/>
  <c r="F21" i="1"/>
  <c r="G21" i="1"/>
  <c r="H21" i="1"/>
  <c r="I21" i="1"/>
  <c r="J21" i="1"/>
  <c r="K21" i="1"/>
  <c r="L21" i="1"/>
  <c r="M21" i="1"/>
  <c r="N21" i="1"/>
  <c r="E21" i="1"/>
  <c r="E20" i="1"/>
  <c r="F20" i="1"/>
  <c r="G20" i="1"/>
  <c r="H20" i="1"/>
  <c r="I20" i="1"/>
  <c r="J20" i="1"/>
  <c r="K20" i="1"/>
  <c r="L20" i="1"/>
  <c r="M20" i="1"/>
  <c r="N20" i="1"/>
  <c r="Q17" i="1"/>
  <c r="Q10" i="1"/>
  <c r="Q8" i="1"/>
  <c r="Q16" i="1"/>
  <c r="Q9" i="1"/>
  <c r="Q7" i="1"/>
  <c r="Q15" i="1"/>
  <c r="Q6" i="1"/>
  <c r="Q3" i="1"/>
  <c r="Q2" i="1"/>
  <c r="F15" i="1"/>
  <c r="G15" i="1"/>
  <c r="H15" i="1"/>
  <c r="I15" i="1"/>
  <c r="J15" i="1"/>
  <c r="K15" i="1"/>
  <c r="L15" i="1"/>
  <c r="M15" i="1"/>
  <c r="N15" i="1"/>
  <c r="O15" i="1"/>
  <c r="P15" i="1"/>
  <c r="E15" i="1"/>
  <c r="B14" i="1"/>
  <c r="G16" i="1" s="1"/>
  <c r="G17" i="1" s="1"/>
  <c r="F9" i="1"/>
  <c r="G9" i="1"/>
  <c r="H9" i="1"/>
  <c r="I9" i="1"/>
  <c r="J9" i="1"/>
  <c r="K9" i="1"/>
  <c r="L9" i="1"/>
  <c r="M9" i="1"/>
  <c r="N9" i="1"/>
  <c r="O9" i="1"/>
  <c r="P9" i="1"/>
  <c r="E9" i="1"/>
  <c r="F8" i="1"/>
  <c r="F10" i="1" s="1"/>
  <c r="G8" i="1"/>
  <c r="G10" i="1" s="1"/>
  <c r="H8" i="1"/>
  <c r="H10" i="1" s="1"/>
  <c r="I8" i="1"/>
  <c r="I10" i="1" s="1"/>
  <c r="J8" i="1"/>
  <c r="J10" i="1" s="1"/>
  <c r="K8" i="1"/>
  <c r="K10" i="1" s="1"/>
  <c r="L8" i="1"/>
  <c r="L10" i="1" s="1"/>
  <c r="M8" i="1"/>
  <c r="M10" i="1" s="1"/>
  <c r="N8" i="1"/>
  <c r="N10" i="1" s="1"/>
  <c r="O8" i="1"/>
  <c r="O10" i="1" s="1"/>
  <c r="P8" i="1"/>
  <c r="P10" i="1" s="1"/>
  <c r="E8" i="1"/>
  <c r="E10" i="1" s="1"/>
  <c r="F7" i="1"/>
  <c r="G7" i="1"/>
  <c r="H7" i="1"/>
  <c r="I7" i="1"/>
  <c r="J7" i="1"/>
  <c r="K7" i="1"/>
  <c r="L7" i="1"/>
  <c r="M7" i="1"/>
  <c r="N7" i="1"/>
  <c r="O7" i="1"/>
  <c r="P7" i="1"/>
  <c r="E7" i="1"/>
  <c r="I6" i="1"/>
  <c r="J6" i="1"/>
  <c r="K6" i="1"/>
  <c r="L6" i="1"/>
  <c r="M6" i="1"/>
  <c r="N6" i="1"/>
  <c r="O6" i="1"/>
  <c r="P6" i="1"/>
  <c r="F6" i="1"/>
  <c r="G6" i="1"/>
  <c r="H6" i="1"/>
  <c r="E6" i="1"/>
  <c r="F2" i="1"/>
  <c r="G2" i="1"/>
  <c r="H2" i="1"/>
  <c r="I2" i="1"/>
  <c r="J2" i="1"/>
  <c r="K2" i="1"/>
  <c r="L2" i="1"/>
  <c r="M2" i="1"/>
  <c r="N2" i="1"/>
  <c r="O2" i="1"/>
  <c r="P2" i="1"/>
  <c r="E2" i="1"/>
  <c r="N16" i="1" l="1"/>
  <c r="N17" i="1" s="1"/>
  <c r="J16" i="1"/>
  <c r="J17" i="1" s="1"/>
  <c r="F16" i="1"/>
  <c r="F17" i="1" s="1"/>
  <c r="M17" i="1"/>
  <c r="E16" i="1"/>
  <c r="E17" i="1" s="1"/>
  <c r="M16" i="1"/>
  <c r="I16" i="1"/>
  <c r="I17" i="1" s="1"/>
  <c r="P16" i="1"/>
  <c r="P17" i="1" s="1"/>
  <c r="L16" i="1"/>
  <c r="L17" i="1" s="1"/>
  <c r="H16" i="1"/>
  <c r="H17" i="1" s="1"/>
  <c r="O16" i="1"/>
  <c r="O17" i="1" s="1"/>
  <c r="K16" i="1"/>
  <c r="K17" i="1" s="1"/>
</calcChain>
</file>

<file path=xl/sharedStrings.xml><?xml version="1.0" encoding="utf-8"?>
<sst xmlns="http://schemas.openxmlformats.org/spreadsheetml/2006/main" count="45" uniqueCount="39">
  <si>
    <t>Minerálka</t>
  </si>
  <si>
    <t>Cj</t>
  </si>
  <si>
    <t>VNj</t>
  </si>
  <si>
    <t>FN</t>
  </si>
  <si>
    <t>Qv</t>
  </si>
  <si>
    <t>Výroba</t>
  </si>
  <si>
    <t>Prodej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</si>
  <si>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</si>
  <si>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</si>
  <si>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</si>
  <si>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</si>
  <si>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</si>
  <si>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</si>
  <si>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</si>
  <si>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</si>
  <si>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</si>
  <si>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</si>
  <si>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</si>
  <si>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</si>
  <si>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odpisy</t>
  </si>
  <si>
    <t>Leasing</t>
  </si>
  <si>
    <t>VC</t>
  </si>
  <si>
    <t>T</t>
  </si>
  <si>
    <t>VN</t>
  </si>
  <si>
    <t>Marže</t>
  </si>
  <si>
    <t>AC</t>
  </si>
  <si>
    <t>ACj</t>
  </si>
  <si>
    <t>COGS (NPV)</t>
  </si>
  <si>
    <t>Zisk AC</t>
  </si>
  <si>
    <t>Zisk VC</t>
  </si>
  <si>
    <t>Celkem</t>
  </si>
  <si>
    <t>CF (přímo)</t>
  </si>
  <si>
    <t>Výdaje</t>
  </si>
  <si>
    <t>Příjmy</t>
  </si>
  <si>
    <t>HV AC</t>
  </si>
  <si>
    <t>ODPISY</t>
  </si>
  <si>
    <t>Změna zásob</t>
  </si>
  <si>
    <t>CF (nepřímo)</t>
  </si>
  <si>
    <t>HV 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</si>
</sst>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6" formatCode="#,##0_ ;\-#,##0\ "/>
    <numFmt numFmtId="168" formatCode="_-* #,##0\ _K_č_-;\-* #,##0\ _K_č_-;_-* &quot;-&quot;??\ _K_č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2" applyFont="1"/>
    <xf numFmtId="166" fontId="0" fillId="0" borderId="0" xfId="2" applyNumberFormat="1" applyFont="1"/>
    <xf numFmtId="44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168" fontId="0" fillId="0" borderId="0" xfId="1" applyNumberFormat="1" applyFont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VCvsAC!$D$28</c:f>
              <c:strCache>
                <c:ptCount val="1"/>
                <c:pt idx="0">
                  <c:v>CF (nepřímo)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VCvsAC!$E$28:$P$28</c:f>
              <c:numCache>
                <c:formatCode>_("Kč"* #,##0.00_);_("Kč"* \(#,##0.00\);_("Kč"* "-"??_);_(@_)</c:formatCode>
                <c:ptCount val="12"/>
                <c:pt idx="0">
                  <c:v>1000000</c:v>
                </c:pt>
                <c:pt idx="1">
                  <c:v>1000000</c:v>
                </c:pt>
                <c:pt idx="2">
                  <c:v>2500000</c:v>
                </c:pt>
                <c:pt idx="3">
                  <c:v>4000000</c:v>
                </c:pt>
                <c:pt idx="4">
                  <c:v>10000000</c:v>
                </c:pt>
                <c:pt idx="5">
                  <c:v>16000000</c:v>
                </c:pt>
                <c:pt idx="6">
                  <c:v>19000000</c:v>
                </c:pt>
                <c:pt idx="7">
                  <c:v>16000000</c:v>
                </c:pt>
                <c:pt idx="8">
                  <c:v>7000000</c:v>
                </c:pt>
                <c:pt idx="9">
                  <c:v>1000000</c:v>
                </c:pt>
                <c:pt idx="10">
                  <c:v>1000000</c:v>
                </c:pt>
                <c:pt idx="11">
                  <c:v>5500000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3E-444E-AD7A-B9656362B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093136"/>
        <c:axId val="345091824"/>
      </c:scatterChart>
      <c:valAx>
        <c:axId val="34509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45091824"/>
        <c:crosses val="autoZero"/>
        <c:crossBetween val="midCat"/>
      </c:valAx>
      <c:valAx>
        <c:axId val="34509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č&quot;* #,##0.00_);_(&quot;Kč&quot;* \(#,##0.00\);_(&quot;Kč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45093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VCvsAC!$D$17</c:f>
              <c:strCache>
                <c:ptCount val="1"/>
                <c:pt idx="0">
                  <c:v>Zisk AC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VCvsAC!$E$17:$P$17</c:f>
              <c:numCache>
                <c:formatCode>_("Kč"* #,##0.00_);_("Kč"* \(#,##0.00\);_("Kč"* "-"??_);_(@_)</c:formatCode>
                <c:ptCount val="12"/>
                <c:pt idx="0">
                  <c:v>3300000</c:v>
                </c:pt>
                <c:pt idx="1">
                  <c:v>3300000</c:v>
                </c:pt>
                <c:pt idx="2">
                  <c:v>3850000</c:v>
                </c:pt>
                <c:pt idx="3">
                  <c:v>4400000</c:v>
                </c:pt>
                <c:pt idx="4">
                  <c:v>6600000</c:v>
                </c:pt>
                <c:pt idx="5">
                  <c:v>8800000</c:v>
                </c:pt>
                <c:pt idx="6">
                  <c:v>9900000</c:v>
                </c:pt>
                <c:pt idx="7">
                  <c:v>8800000</c:v>
                </c:pt>
                <c:pt idx="8">
                  <c:v>5500000</c:v>
                </c:pt>
                <c:pt idx="9">
                  <c:v>3300000</c:v>
                </c:pt>
                <c:pt idx="10">
                  <c:v>3300000</c:v>
                </c:pt>
                <c:pt idx="11">
                  <c:v>4950000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5D-49FD-8B19-16DD460CAD6D}"/>
            </c:ext>
          </c:extLst>
        </c:ser>
        <c:ser>
          <c:idx val="1"/>
          <c:order val="1"/>
          <c:tx>
            <c:strRef>
              <c:f>VCvsAC!$D$10</c:f>
              <c:strCache>
                <c:ptCount val="1"/>
                <c:pt idx="0">
                  <c:v>Zisk VC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VCvsAC!$E$10:$P$10</c:f>
              <c:numCache>
                <c:formatCode>_("Kč"* #,##0.00_);_("Kč"* \(#,##0.00\);_("Kč"* "-"??_);_(@_)</c:formatCode>
                <c:ptCount val="12"/>
                <c:pt idx="0">
                  <c:v>2300000</c:v>
                </c:pt>
                <c:pt idx="1">
                  <c:v>2300000</c:v>
                </c:pt>
                <c:pt idx="2">
                  <c:v>3100000</c:v>
                </c:pt>
                <c:pt idx="3">
                  <c:v>3900000</c:v>
                </c:pt>
                <c:pt idx="4">
                  <c:v>7100000</c:v>
                </c:pt>
                <c:pt idx="5">
                  <c:v>10300000</c:v>
                </c:pt>
                <c:pt idx="6">
                  <c:v>11900000</c:v>
                </c:pt>
                <c:pt idx="7">
                  <c:v>10300000</c:v>
                </c:pt>
                <c:pt idx="8">
                  <c:v>5500000</c:v>
                </c:pt>
                <c:pt idx="9">
                  <c:v>2300000</c:v>
                </c:pt>
                <c:pt idx="10">
                  <c:v>2300000</c:v>
                </c:pt>
                <c:pt idx="11">
                  <c:v>4700000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5D-49FD-8B19-16DD460CAD6D}"/>
            </c:ext>
          </c:extLst>
        </c:ser>
        <c:ser>
          <c:idx val="2"/>
          <c:order val="2"/>
          <c:tx>
            <c:strRef>
              <c:f>VCvsAC!$E$1</c:f>
              <c:strCache>
                <c:ptCount val="1"/>
                <c:pt idx="0">
                  <c:v>1.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yVal>
            <c:numRef>
              <c:f>VCvsAC!$F$1:$P$1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E5D-49FD-8B19-16DD460CAD6D}"/>
            </c:ext>
          </c:extLst>
        </c:ser>
        <c:ser>
          <c:idx val="3"/>
          <c:order val="3"/>
          <c:tx>
            <c:v>CF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VCvsAC!$E$28:$P$28</c:f>
              <c:numCache>
                <c:formatCode>_("Kč"* #,##0.00_);_("Kč"* \(#,##0.00\);_("Kč"* "-"??_);_(@_)</c:formatCode>
                <c:ptCount val="12"/>
                <c:pt idx="0">
                  <c:v>1000000</c:v>
                </c:pt>
                <c:pt idx="1">
                  <c:v>1000000</c:v>
                </c:pt>
                <c:pt idx="2">
                  <c:v>2500000</c:v>
                </c:pt>
                <c:pt idx="3">
                  <c:v>4000000</c:v>
                </c:pt>
                <c:pt idx="4">
                  <c:v>10000000</c:v>
                </c:pt>
                <c:pt idx="5">
                  <c:v>16000000</c:v>
                </c:pt>
                <c:pt idx="6">
                  <c:v>19000000</c:v>
                </c:pt>
                <c:pt idx="7">
                  <c:v>16000000</c:v>
                </c:pt>
                <c:pt idx="8">
                  <c:v>7000000</c:v>
                </c:pt>
                <c:pt idx="9">
                  <c:v>1000000</c:v>
                </c:pt>
                <c:pt idx="10">
                  <c:v>1000000</c:v>
                </c:pt>
                <c:pt idx="11">
                  <c:v>5500000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FE5D-49FD-8B19-16DD460CA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777392"/>
        <c:axId val="346770176"/>
      </c:scatterChart>
      <c:valAx>
        <c:axId val="346777392"/>
        <c:scaling>
          <c:orientation val="minMax"/>
          <c:max val="1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46770176"/>
        <c:crosses val="autoZero"/>
        <c:crossBetween val="midCat"/>
      </c:valAx>
      <c:valAx>
        <c:axId val="34677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č&quot;* #,##0.00_);_(&quot;Kč&quot;* \(#,##0.00\);_(&quot;Kč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46777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381000</xdr:colOff>
      <xdr:row>28</xdr:row>
      <xdr:rowOff>53340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930CB06-B3A2-4AF7-80F1-B36C9379B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0</xdr:colOff>
      <xdr:row>27</xdr:row>
      <xdr:rowOff>60960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C6A75F8-036C-47BA-847D-DF7FDA85F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76668-41EB-4B01-A822-2A54961F0713}">
  <dimension ref="A1:Q35"/>
  <sheetViews>
    <sheetView tabSelected="1" zoomScale="140" zoomScaleNormal="140" workbookViewId="0">
      <pane xSplit="4" ySplit="3" topLeftCell="E23" activePane="bottomRight" state="frozenSplit"/>
      <selection pane="topRight" activeCell="F1" sqref="F1"/>
      <selection pane="bottomLeft" activeCell="A8" sqref="A8"/>
      <selection pane="bottomRight" activeCell="P28" sqref="D28:P28"/>
    </sheetView>
  </sheetViews>
  <sheetFormatPr defaultRowHeight="14.4" x14ac:dyDescent="0.3"/>
  <cols>
    <col min="1" max="1" width="3.77734375" customWidth="1"/>
    <col min="2" max="2" width="15.33203125" bestFit="1" customWidth="1"/>
    <col min="3" max="3" width="0.77734375" customWidth="1"/>
    <col min="4" max="4" width="10.88671875" bestFit="1" customWidth="1"/>
    <col min="5" max="6" width="15.44140625" bestFit="1" customWidth="1"/>
    <col min="7" max="13" width="16.5546875" bestFit="1" customWidth="1"/>
    <col min="14" max="15" width="15.44140625" bestFit="1" customWidth="1"/>
    <col min="16" max="16" width="16.5546875" bestFit="1" customWidth="1"/>
    <col min="17" max="17" width="17.5546875" bestFit="1" customWidth="1"/>
  </cols>
  <sheetData>
    <row r="1" spans="1:17" x14ac:dyDescent="0.3">
      <c r="A1" s="4" t="s">
        <v>0</v>
      </c>
      <c r="B1" s="4"/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30</v>
      </c>
    </row>
    <row r="2" spans="1:17" x14ac:dyDescent="0.3">
      <c r="D2" t="s">
        <v>5</v>
      </c>
      <c r="E2" s="6">
        <f>$B$6</f>
        <v>1000000</v>
      </c>
      <c r="F2" s="6">
        <f t="shared" ref="F2:P2" si="0">$B$6</f>
        <v>1000000</v>
      </c>
      <c r="G2" s="6">
        <f t="shared" si="0"/>
        <v>1000000</v>
      </c>
      <c r="H2" s="6">
        <f t="shared" si="0"/>
        <v>1000000</v>
      </c>
      <c r="I2" s="6">
        <f t="shared" si="0"/>
        <v>1000000</v>
      </c>
      <c r="J2" s="6">
        <f t="shared" si="0"/>
        <v>1000000</v>
      </c>
      <c r="K2" s="6">
        <f t="shared" si="0"/>
        <v>1000000</v>
      </c>
      <c r="L2" s="6">
        <f t="shared" si="0"/>
        <v>1000000</v>
      </c>
      <c r="M2" s="6">
        <f t="shared" si="0"/>
        <v>1000000</v>
      </c>
      <c r="N2" s="6">
        <f t="shared" si="0"/>
        <v>1000000</v>
      </c>
      <c r="O2" s="6">
        <f t="shared" si="0"/>
        <v>1000000</v>
      </c>
      <c r="P2" s="6">
        <f t="shared" si="0"/>
        <v>1000000</v>
      </c>
      <c r="Q2" s="5">
        <f>SUM(E2:P2)</f>
        <v>12000000</v>
      </c>
    </row>
    <row r="3" spans="1:17" x14ac:dyDescent="0.3">
      <c r="A3" t="s">
        <v>1</v>
      </c>
      <c r="B3" s="1">
        <v>15</v>
      </c>
      <c r="D3" t="s">
        <v>6</v>
      </c>
      <c r="E3" s="6">
        <v>600000</v>
      </c>
      <c r="F3" s="6">
        <v>600000</v>
      </c>
      <c r="G3" s="6">
        <v>700000</v>
      </c>
      <c r="H3" s="6">
        <v>800000</v>
      </c>
      <c r="I3" s="6">
        <v>1200000</v>
      </c>
      <c r="J3" s="6">
        <v>1600000</v>
      </c>
      <c r="K3" s="6">
        <v>1800000</v>
      </c>
      <c r="L3" s="6">
        <v>1600000</v>
      </c>
      <c r="M3" s="6">
        <v>1000000</v>
      </c>
      <c r="N3" s="6">
        <v>600000</v>
      </c>
      <c r="O3" s="6">
        <v>600000</v>
      </c>
      <c r="P3" s="6">
        <v>900000</v>
      </c>
      <c r="Q3" s="5">
        <f>SUM(E3:P3)</f>
        <v>12000000</v>
      </c>
    </row>
    <row r="4" spans="1:17" x14ac:dyDescent="0.3">
      <c r="A4" t="s">
        <v>2</v>
      </c>
      <c r="B4" s="1">
        <v>7</v>
      </c>
    </row>
    <row r="5" spans="1:17" x14ac:dyDescent="0.3">
      <c r="A5" t="s">
        <v>3</v>
      </c>
      <c r="B5" s="1">
        <v>2500000</v>
      </c>
      <c r="D5" t="s">
        <v>21</v>
      </c>
    </row>
    <row r="6" spans="1:17" x14ac:dyDescent="0.3">
      <c r="A6" t="s">
        <v>4</v>
      </c>
      <c r="B6" s="2">
        <v>1000000</v>
      </c>
      <c r="C6" s="3"/>
      <c r="D6" t="s">
        <v>22</v>
      </c>
      <c r="E6" s="1">
        <f>E3*$B$3</f>
        <v>9000000</v>
      </c>
      <c r="F6" s="1">
        <f t="shared" ref="F6:P6" si="1">F3*$B$3</f>
        <v>9000000</v>
      </c>
      <c r="G6" s="1">
        <f t="shared" si="1"/>
        <v>10500000</v>
      </c>
      <c r="H6" s="1">
        <f t="shared" si="1"/>
        <v>12000000</v>
      </c>
      <c r="I6" s="1">
        <f t="shared" si="1"/>
        <v>18000000</v>
      </c>
      <c r="J6" s="1">
        <f t="shared" si="1"/>
        <v>24000000</v>
      </c>
      <c r="K6" s="1">
        <f t="shared" si="1"/>
        <v>27000000</v>
      </c>
      <c r="L6" s="1">
        <f t="shared" si="1"/>
        <v>24000000</v>
      </c>
      <c r="M6" s="1">
        <f t="shared" si="1"/>
        <v>15000000</v>
      </c>
      <c r="N6" s="1">
        <f t="shared" si="1"/>
        <v>9000000</v>
      </c>
      <c r="O6" s="1">
        <f t="shared" si="1"/>
        <v>9000000</v>
      </c>
      <c r="P6" s="1">
        <f t="shared" si="1"/>
        <v>13500000</v>
      </c>
      <c r="Q6" s="3">
        <f>SUM(E6:P6)</f>
        <v>180000000</v>
      </c>
    </row>
    <row r="7" spans="1:17" x14ac:dyDescent="0.3">
      <c r="D7" t="s">
        <v>23</v>
      </c>
      <c r="E7" s="1">
        <f>E3*$B$4</f>
        <v>4200000</v>
      </c>
      <c r="F7" s="1">
        <f t="shared" ref="F7:P7" si="2">F3*$B$4</f>
        <v>4200000</v>
      </c>
      <c r="G7" s="1">
        <f t="shared" si="2"/>
        <v>4900000</v>
      </c>
      <c r="H7" s="1">
        <f t="shared" si="2"/>
        <v>5600000</v>
      </c>
      <c r="I7" s="1">
        <f t="shared" si="2"/>
        <v>8400000</v>
      </c>
      <c r="J7" s="1">
        <f t="shared" si="2"/>
        <v>11200000</v>
      </c>
      <c r="K7" s="1">
        <f t="shared" si="2"/>
        <v>12600000</v>
      </c>
      <c r="L7" s="1">
        <f t="shared" si="2"/>
        <v>11200000</v>
      </c>
      <c r="M7" s="1">
        <f t="shared" si="2"/>
        <v>7000000</v>
      </c>
      <c r="N7" s="1">
        <f t="shared" si="2"/>
        <v>4200000</v>
      </c>
      <c r="O7" s="1">
        <f t="shared" si="2"/>
        <v>4200000</v>
      </c>
      <c r="P7" s="1">
        <f t="shared" si="2"/>
        <v>6300000</v>
      </c>
      <c r="Q7" s="3">
        <f>SUM(E7:P7)</f>
        <v>84000000</v>
      </c>
    </row>
    <row r="8" spans="1:17" x14ac:dyDescent="0.3">
      <c r="A8" t="s">
        <v>3</v>
      </c>
      <c r="B8" s="1">
        <v>1500000</v>
      </c>
      <c r="D8" t="s">
        <v>24</v>
      </c>
      <c r="E8" s="1">
        <f>($B$3-$B$4)*E3</f>
        <v>4800000</v>
      </c>
      <c r="F8" s="1">
        <f t="shared" ref="F8:P8" si="3">($B$3-$B$4)*F3</f>
        <v>4800000</v>
      </c>
      <c r="G8" s="1">
        <f t="shared" si="3"/>
        <v>5600000</v>
      </c>
      <c r="H8" s="1">
        <f t="shared" si="3"/>
        <v>6400000</v>
      </c>
      <c r="I8" s="1">
        <f t="shared" si="3"/>
        <v>9600000</v>
      </c>
      <c r="J8" s="1">
        <f t="shared" si="3"/>
        <v>12800000</v>
      </c>
      <c r="K8" s="1">
        <f t="shared" si="3"/>
        <v>14400000</v>
      </c>
      <c r="L8" s="1">
        <f t="shared" si="3"/>
        <v>12800000</v>
      </c>
      <c r="M8" s="1">
        <f t="shared" si="3"/>
        <v>8000000</v>
      </c>
      <c r="N8" s="1">
        <f t="shared" si="3"/>
        <v>4800000</v>
      </c>
      <c r="O8" s="1">
        <f t="shared" si="3"/>
        <v>4800000</v>
      </c>
      <c r="P8" s="1">
        <f t="shared" si="3"/>
        <v>7200000</v>
      </c>
      <c r="Q8" s="3">
        <f>SUM(E8:P8)</f>
        <v>96000000</v>
      </c>
    </row>
    <row r="9" spans="1:17" x14ac:dyDescent="0.3">
      <c r="B9" t="s">
        <v>19</v>
      </c>
      <c r="D9" t="s">
        <v>3</v>
      </c>
      <c r="E9" s="3">
        <f>$B$5</f>
        <v>2500000</v>
      </c>
      <c r="F9" s="3">
        <f t="shared" ref="F9:P9" si="4">$B$5</f>
        <v>2500000</v>
      </c>
      <c r="G9" s="3">
        <f t="shared" si="4"/>
        <v>2500000</v>
      </c>
      <c r="H9" s="3">
        <f t="shared" si="4"/>
        <v>2500000</v>
      </c>
      <c r="I9" s="3">
        <f t="shared" si="4"/>
        <v>2500000</v>
      </c>
      <c r="J9" s="3">
        <f t="shared" si="4"/>
        <v>2500000</v>
      </c>
      <c r="K9" s="3">
        <f t="shared" si="4"/>
        <v>2500000</v>
      </c>
      <c r="L9" s="3">
        <f t="shared" si="4"/>
        <v>2500000</v>
      </c>
      <c r="M9" s="3">
        <f t="shared" si="4"/>
        <v>2500000</v>
      </c>
      <c r="N9" s="3">
        <f t="shared" si="4"/>
        <v>2500000</v>
      </c>
      <c r="O9" s="3">
        <f t="shared" si="4"/>
        <v>2500000</v>
      </c>
      <c r="P9" s="3">
        <f t="shared" si="4"/>
        <v>2500000</v>
      </c>
      <c r="Q9" s="3">
        <f>SUM(E9:P9)</f>
        <v>30000000</v>
      </c>
    </row>
    <row r="10" spans="1:17" x14ac:dyDescent="0.3">
      <c r="B10" s="1">
        <v>1000000</v>
      </c>
      <c r="D10" t="s">
        <v>29</v>
      </c>
      <c r="E10" s="3">
        <f>E8-E9</f>
        <v>2300000</v>
      </c>
      <c r="F10" s="3">
        <f t="shared" ref="F10:P10" si="5">F8-F9</f>
        <v>2300000</v>
      </c>
      <c r="G10" s="3">
        <f t="shared" si="5"/>
        <v>3100000</v>
      </c>
      <c r="H10" s="3">
        <f t="shared" si="5"/>
        <v>3900000</v>
      </c>
      <c r="I10" s="3">
        <f t="shared" si="5"/>
        <v>7100000</v>
      </c>
      <c r="J10" s="3">
        <f t="shared" si="5"/>
        <v>10300000</v>
      </c>
      <c r="K10" s="3">
        <f t="shared" si="5"/>
        <v>11900000</v>
      </c>
      <c r="L10" s="3">
        <f t="shared" si="5"/>
        <v>10300000</v>
      </c>
      <c r="M10" s="3">
        <f t="shared" si="5"/>
        <v>5500000</v>
      </c>
      <c r="N10" s="3">
        <f t="shared" si="5"/>
        <v>2300000</v>
      </c>
      <c r="O10" s="3">
        <f t="shared" si="5"/>
        <v>2300000</v>
      </c>
      <c r="P10" s="3">
        <f t="shared" si="5"/>
        <v>4700000</v>
      </c>
      <c r="Q10" s="3">
        <f>SUM(E10:P10)</f>
        <v>66000000</v>
      </c>
    </row>
    <row r="11" spans="1:17" x14ac:dyDescent="0.3">
      <c r="B11" t="s">
        <v>20</v>
      </c>
    </row>
    <row r="13" spans="1:17" x14ac:dyDescent="0.3">
      <c r="D13" t="s">
        <v>25</v>
      </c>
    </row>
    <row r="14" spans="1:17" x14ac:dyDescent="0.3">
      <c r="A14" t="s">
        <v>26</v>
      </c>
      <c r="B14" s="3">
        <f>($B$5/$B$6)+$B$4</f>
        <v>9.5</v>
      </c>
    </row>
    <row r="15" spans="1:17" x14ac:dyDescent="0.3">
      <c r="D15" t="s">
        <v>22</v>
      </c>
      <c r="E15" s="1">
        <f>E3*$B$3</f>
        <v>9000000</v>
      </c>
      <c r="F15" s="1">
        <f t="shared" ref="F15:P15" si="6">F3*$B$3</f>
        <v>9000000</v>
      </c>
      <c r="G15" s="1">
        <f t="shared" si="6"/>
        <v>10500000</v>
      </c>
      <c r="H15" s="1">
        <f t="shared" si="6"/>
        <v>12000000</v>
      </c>
      <c r="I15" s="1">
        <f t="shared" si="6"/>
        <v>18000000</v>
      </c>
      <c r="J15" s="1">
        <f t="shared" si="6"/>
        <v>24000000</v>
      </c>
      <c r="K15" s="1">
        <f t="shared" si="6"/>
        <v>27000000</v>
      </c>
      <c r="L15" s="1">
        <f t="shared" si="6"/>
        <v>24000000</v>
      </c>
      <c r="M15" s="1">
        <f t="shared" si="6"/>
        <v>15000000</v>
      </c>
      <c r="N15" s="1">
        <f t="shared" si="6"/>
        <v>9000000</v>
      </c>
      <c r="O15" s="1">
        <f t="shared" si="6"/>
        <v>9000000</v>
      </c>
      <c r="P15" s="1">
        <f t="shared" si="6"/>
        <v>13500000</v>
      </c>
      <c r="Q15" s="3">
        <f>SUM(E15:P15)</f>
        <v>180000000</v>
      </c>
    </row>
    <row r="16" spans="1:17" x14ac:dyDescent="0.3">
      <c r="D16" t="s">
        <v>27</v>
      </c>
      <c r="E16" s="1">
        <f>E3*$B$14</f>
        <v>5700000</v>
      </c>
      <c r="F16" s="1">
        <f t="shared" ref="F16:P16" si="7">F3*$B$14</f>
        <v>5700000</v>
      </c>
      <c r="G16" s="1">
        <f t="shared" si="7"/>
        <v>6650000</v>
      </c>
      <c r="H16" s="1">
        <f t="shared" si="7"/>
        <v>7600000</v>
      </c>
      <c r="I16" s="1">
        <f t="shared" si="7"/>
        <v>11400000</v>
      </c>
      <c r="J16" s="1">
        <f t="shared" si="7"/>
        <v>15200000</v>
      </c>
      <c r="K16" s="1">
        <f t="shared" si="7"/>
        <v>17100000</v>
      </c>
      <c r="L16" s="1">
        <f t="shared" si="7"/>
        <v>15200000</v>
      </c>
      <c r="M16" s="1">
        <f t="shared" si="7"/>
        <v>9500000</v>
      </c>
      <c r="N16" s="1">
        <f t="shared" si="7"/>
        <v>5700000</v>
      </c>
      <c r="O16" s="1">
        <f t="shared" si="7"/>
        <v>5700000</v>
      </c>
      <c r="P16" s="1">
        <f t="shared" si="7"/>
        <v>8550000</v>
      </c>
      <c r="Q16" s="3">
        <f>SUM(E16:P16)</f>
        <v>114000000</v>
      </c>
    </row>
    <row r="17" spans="4:17" x14ac:dyDescent="0.3">
      <c r="D17" t="s">
        <v>28</v>
      </c>
      <c r="E17" s="3">
        <f>E15-E16</f>
        <v>3300000</v>
      </c>
      <c r="F17" s="3">
        <f t="shared" ref="F17:P17" si="8">F15-F16</f>
        <v>3300000</v>
      </c>
      <c r="G17" s="3">
        <f t="shared" si="8"/>
        <v>3850000</v>
      </c>
      <c r="H17" s="3">
        <f t="shared" si="8"/>
        <v>4400000</v>
      </c>
      <c r="I17" s="3">
        <f t="shared" si="8"/>
        <v>6600000</v>
      </c>
      <c r="J17" s="3">
        <f t="shared" si="8"/>
        <v>8800000</v>
      </c>
      <c r="K17" s="3">
        <f t="shared" si="8"/>
        <v>9900000</v>
      </c>
      <c r="L17" s="3">
        <f t="shared" si="8"/>
        <v>8800000</v>
      </c>
      <c r="M17" s="3">
        <f t="shared" si="8"/>
        <v>5500000</v>
      </c>
      <c r="N17" s="3">
        <f t="shared" si="8"/>
        <v>3300000</v>
      </c>
      <c r="O17" s="3">
        <f t="shared" si="8"/>
        <v>3300000</v>
      </c>
      <c r="P17" s="3">
        <f t="shared" si="8"/>
        <v>4950000</v>
      </c>
      <c r="Q17" s="3">
        <f>SUM(E17:P17)</f>
        <v>66000000</v>
      </c>
    </row>
    <row r="20" spans="4:17" x14ac:dyDescent="0.3">
      <c r="D20" t="s">
        <v>33</v>
      </c>
      <c r="E20" s="3">
        <f t="shared" ref="E20:M20" si="9">E15</f>
        <v>9000000</v>
      </c>
      <c r="F20" s="3">
        <f t="shared" si="9"/>
        <v>9000000</v>
      </c>
      <c r="G20" s="3">
        <f t="shared" si="9"/>
        <v>10500000</v>
      </c>
      <c r="H20" s="3">
        <f t="shared" si="9"/>
        <v>12000000</v>
      </c>
      <c r="I20" s="3">
        <f t="shared" si="9"/>
        <v>18000000</v>
      </c>
      <c r="J20" s="3">
        <f t="shared" si="9"/>
        <v>24000000</v>
      </c>
      <c r="K20" s="3">
        <f t="shared" si="9"/>
        <v>27000000</v>
      </c>
      <c r="L20" s="3">
        <f t="shared" si="9"/>
        <v>24000000</v>
      </c>
      <c r="M20" s="3">
        <f t="shared" si="9"/>
        <v>15000000</v>
      </c>
      <c r="N20" s="3">
        <f>N15</f>
        <v>9000000</v>
      </c>
      <c r="O20" s="3">
        <f t="shared" ref="O20:P20" si="10">O15</f>
        <v>9000000</v>
      </c>
      <c r="P20" s="3">
        <f t="shared" si="10"/>
        <v>13500000</v>
      </c>
      <c r="Q20" s="3">
        <f>SUM(E20:P20)</f>
        <v>180000000</v>
      </c>
    </row>
    <row r="21" spans="4:17" x14ac:dyDescent="0.3">
      <c r="D21" t="s">
        <v>32</v>
      </c>
      <c r="E21" s="3">
        <f>E2*$B$4+$B$10</f>
        <v>8000000</v>
      </c>
      <c r="F21" s="3">
        <f t="shared" ref="F21:N21" si="11">F2*$B$4+$B$10</f>
        <v>8000000</v>
      </c>
      <c r="G21" s="3">
        <f t="shared" si="11"/>
        <v>8000000</v>
      </c>
      <c r="H21" s="3">
        <f t="shared" si="11"/>
        <v>8000000</v>
      </c>
      <c r="I21" s="3">
        <f t="shared" si="11"/>
        <v>8000000</v>
      </c>
      <c r="J21" s="3">
        <f t="shared" si="11"/>
        <v>8000000</v>
      </c>
      <c r="K21" s="3">
        <f t="shared" si="11"/>
        <v>8000000</v>
      </c>
      <c r="L21" s="3">
        <f t="shared" si="11"/>
        <v>8000000</v>
      </c>
      <c r="M21" s="3">
        <f t="shared" si="11"/>
        <v>8000000</v>
      </c>
      <c r="N21" s="3">
        <f t="shared" si="11"/>
        <v>8000000</v>
      </c>
      <c r="O21" s="3">
        <f t="shared" ref="O21:P21" si="12">O2*$B$4+$B$10</f>
        <v>8000000</v>
      </c>
      <c r="P21" s="3">
        <f t="shared" si="12"/>
        <v>8000000</v>
      </c>
      <c r="Q21" s="3">
        <f>SUM(E21:P21)</f>
        <v>96000000</v>
      </c>
    </row>
    <row r="22" spans="4:17" x14ac:dyDescent="0.3">
      <c r="D22" t="s">
        <v>31</v>
      </c>
      <c r="E22" s="3">
        <f>E20-E21</f>
        <v>1000000</v>
      </c>
      <c r="F22" s="3">
        <f t="shared" ref="F22:Q22" si="13">F20-F21</f>
        <v>1000000</v>
      </c>
      <c r="G22" s="3">
        <f t="shared" si="13"/>
        <v>2500000</v>
      </c>
      <c r="H22" s="3">
        <f t="shared" si="13"/>
        <v>4000000</v>
      </c>
      <c r="I22" s="3">
        <f t="shared" si="13"/>
        <v>10000000</v>
      </c>
      <c r="J22" s="3">
        <f t="shared" si="13"/>
        <v>16000000</v>
      </c>
      <c r="K22" s="3">
        <f t="shared" si="13"/>
        <v>19000000</v>
      </c>
      <c r="L22" s="3">
        <f t="shared" si="13"/>
        <v>16000000</v>
      </c>
      <c r="M22" s="3">
        <f t="shared" si="13"/>
        <v>7000000</v>
      </c>
      <c r="N22" s="3">
        <f t="shared" si="13"/>
        <v>1000000</v>
      </c>
      <c r="O22" s="3">
        <f t="shared" si="13"/>
        <v>1000000</v>
      </c>
      <c r="P22" s="3">
        <f t="shared" si="13"/>
        <v>5500000</v>
      </c>
      <c r="Q22" s="3">
        <f t="shared" si="13"/>
        <v>84000000</v>
      </c>
    </row>
    <row r="25" spans="4:17" x14ac:dyDescent="0.3">
      <c r="D25" t="s">
        <v>34</v>
      </c>
      <c r="E25" s="3">
        <f>E17</f>
        <v>3300000</v>
      </c>
      <c r="F25" s="3">
        <f t="shared" ref="F25:Q25" si="14">F17</f>
        <v>3300000</v>
      </c>
      <c r="G25" s="3">
        <f t="shared" si="14"/>
        <v>3850000</v>
      </c>
      <c r="H25" s="3">
        <f t="shared" si="14"/>
        <v>4400000</v>
      </c>
      <c r="I25" s="3">
        <f t="shared" si="14"/>
        <v>6600000</v>
      </c>
      <c r="J25" s="3">
        <f t="shared" si="14"/>
        <v>8800000</v>
      </c>
      <c r="K25" s="3">
        <f t="shared" si="14"/>
        <v>9900000</v>
      </c>
      <c r="L25" s="3">
        <f t="shared" si="14"/>
        <v>8800000</v>
      </c>
      <c r="M25" s="3">
        <f t="shared" si="14"/>
        <v>5500000</v>
      </c>
      <c r="N25" s="3">
        <f t="shared" si="14"/>
        <v>3300000</v>
      </c>
      <c r="O25" s="3">
        <f t="shared" si="14"/>
        <v>3300000</v>
      </c>
      <c r="P25" s="3">
        <f t="shared" si="14"/>
        <v>4950000</v>
      </c>
      <c r="Q25" s="3"/>
    </row>
    <row r="26" spans="4:17" x14ac:dyDescent="0.3">
      <c r="D26" t="s">
        <v>35</v>
      </c>
      <c r="E26" s="3">
        <f>$B$8</f>
        <v>1500000</v>
      </c>
      <c r="F26" s="3">
        <f t="shared" ref="F26:Q26" si="15">$B$8</f>
        <v>1500000</v>
      </c>
      <c r="G26" s="3">
        <f t="shared" si="15"/>
        <v>1500000</v>
      </c>
      <c r="H26" s="3">
        <f t="shared" si="15"/>
        <v>1500000</v>
      </c>
      <c r="I26" s="3">
        <f t="shared" si="15"/>
        <v>1500000</v>
      </c>
      <c r="J26" s="3">
        <f t="shared" si="15"/>
        <v>1500000</v>
      </c>
      <c r="K26" s="3">
        <f t="shared" si="15"/>
        <v>1500000</v>
      </c>
      <c r="L26" s="3">
        <f t="shared" si="15"/>
        <v>1500000</v>
      </c>
      <c r="M26" s="3">
        <f t="shared" si="15"/>
        <v>1500000</v>
      </c>
      <c r="N26" s="3">
        <f t="shared" si="15"/>
        <v>1500000</v>
      </c>
      <c r="O26" s="3">
        <f t="shared" si="15"/>
        <v>1500000</v>
      </c>
      <c r="P26" s="3">
        <f t="shared" si="15"/>
        <v>1500000</v>
      </c>
      <c r="Q26" s="3"/>
    </row>
    <row r="27" spans="4:17" x14ac:dyDescent="0.3">
      <c r="D27" t="s">
        <v>36</v>
      </c>
      <c r="E27" s="3">
        <f>(E2-E3)*$B$14</f>
        <v>3800000</v>
      </c>
      <c r="F27" s="3">
        <f t="shared" ref="F27:Q27" si="16">(F2-F3)*$B$14</f>
        <v>3800000</v>
      </c>
      <c r="G27" s="3">
        <f t="shared" si="16"/>
        <v>2850000</v>
      </c>
      <c r="H27" s="3">
        <f t="shared" si="16"/>
        <v>1900000</v>
      </c>
      <c r="I27" s="3">
        <f t="shared" si="16"/>
        <v>-1900000</v>
      </c>
      <c r="J27" s="3">
        <f t="shared" si="16"/>
        <v>-5700000</v>
      </c>
      <c r="K27" s="3">
        <f t="shared" si="16"/>
        <v>-7600000</v>
      </c>
      <c r="L27" s="3">
        <f t="shared" si="16"/>
        <v>-5700000</v>
      </c>
      <c r="M27" s="3">
        <f t="shared" si="16"/>
        <v>0</v>
      </c>
      <c r="N27" s="3">
        <f t="shared" si="16"/>
        <v>3800000</v>
      </c>
      <c r="O27" s="3">
        <f t="shared" si="16"/>
        <v>3800000</v>
      </c>
      <c r="P27" s="3">
        <f t="shared" si="16"/>
        <v>950000</v>
      </c>
      <c r="Q27" s="3"/>
    </row>
    <row r="28" spans="4:17" x14ac:dyDescent="0.3">
      <c r="D28" t="s">
        <v>37</v>
      </c>
      <c r="E28" s="3">
        <f>E25+E26-E27</f>
        <v>1000000</v>
      </c>
      <c r="F28" s="3">
        <f t="shared" ref="F28:Q28" si="17">F25+F26-F27</f>
        <v>1000000</v>
      </c>
      <c r="G28" s="3">
        <f t="shared" si="17"/>
        <v>2500000</v>
      </c>
      <c r="H28" s="3">
        <f t="shared" si="17"/>
        <v>4000000</v>
      </c>
      <c r="I28" s="3">
        <f t="shared" si="17"/>
        <v>10000000</v>
      </c>
      <c r="J28" s="3">
        <f t="shared" si="17"/>
        <v>16000000</v>
      </c>
      <c r="K28" s="3">
        <f t="shared" si="17"/>
        <v>19000000</v>
      </c>
      <c r="L28" s="3">
        <f t="shared" si="17"/>
        <v>16000000</v>
      </c>
      <c r="M28" s="3">
        <f t="shared" si="17"/>
        <v>7000000</v>
      </c>
      <c r="N28" s="3">
        <f t="shared" si="17"/>
        <v>1000000</v>
      </c>
      <c r="O28" s="3">
        <f t="shared" si="17"/>
        <v>1000000</v>
      </c>
      <c r="P28" s="3">
        <f t="shared" si="17"/>
        <v>5500000</v>
      </c>
      <c r="Q28" s="3"/>
    </row>
    <row r="29" spans="4:17" x14ac:dyDescent="0.3">
      <c r="E29" s="3">
        <f>E22-E28</f>
        <v>0</v>
      </c>
      <c r="F29" s="3">
        <f t="shared" ref="F29:P29" si="18">F22-F28</f>
        <v>0</v>
      </c>
      <c r="G29" s="3">
        <f t="shared" si="18"/>
        <v>0</v>
      </c>
      <c r="H29" s="3">
        <f t="shared" si="18"/>
        <v>0</v>
      </c>
      <c r="I29" s="3">
        <f t="shared" si="18"/>
        <v>0</v>
      </c>
      <c r="J29" s="3">
        <f t="shared" si="18"/>
        <v>0</v>
      </c>
      <c r="K29" s="3">
        <f t="shared" si="18"/>
        <v>0</v>
      </c>
      <c r="L29" s="3">
        <f t="shared" si="18"/>
        <v>0</v>
      </c>
      <c r="M29" s="3">
        <f t="shared" si="18"/>
        <v>0</v>
      </c>
      <c r="N29" s="3">
        <f t="shared" si="18"/>
        <v>0</v>
      </c>
      <c r="O29" s="3">
        <f t="shared" si="18"/>
        <v>0</v>
      </c>
      <c r="P29" s="3">
        <f t="shared" si="18"/>
        <v>0</v>
      </c>
    </row>
    <row r="31" spans="4:17" x14ac:dyDescent="0.3">
      <c r="D31" t="s">
        <v>38</v>
      </c>
      <c r="E31" s="3">
        <f>E10</f>
        <v>2300000</v>
      </c>
      <c r="F31" s="3">
        <f t="shared" ref="F31:P31" si="19">F10</f>
        <v>2300000</v>
      </c>
      <c r="G31" s="3">
        <f t="shared" si="19"/>
        <v>3100000</v>
      </c>
      <c r="H31" s="3">
        <f t="shared" si="19"/>
        <v>3900000</v>
      </c>
      <c r="I31" s="3">
        <f t="shared" si="19"/>
        <v>7100000</v>
      </c>
      <c r="J31" s="3">
        <f t="shared" si="19"/>
        <v>10300000</v>
      </c>
      <c r="K31" s="3">
        <f t="shared" si="19"/>
        <v>11900000</v>
      </c>
      <c r="L31" s="3">
        <f t="shared" si="19"/>
        <v>10300000</v>
      </c>
      <c r="M31" s="3">
        <f t="shared" si="19"/>
        <v>5500000</v>
      </c>
      <c r="N31" s="3">
        <f t="shared" si="19"/>
        <v>2300000</v>
      </c>
      <c r="O31" s="3">
        <f t="shared" si="19"/>
        <v>2300000</v>
      </c>
      <c r="P31" s="3">
        <f t="shared" si="19"/>
        <v>4700000</v>
      </c>
    </row>
    <row r="32" spans="4:17" x14ac:dyDescent="0.3">
      <c r="D32" t="s">
        <v>35</v>
      </c>
      <c r="E32" s="3">
        <f>$B$8</f>
        <v>1500000</v>
      </c>
      <c r="F32" s="3">
        <f t="shared" ref="F32:P32" si="20">$B$8</f>
        <v>1500000</v>
      </c>
      <c r="G32" s="3">
        <f t="shared" si="20"/>
        <v>1500000</v>
      </c>
      <c r="H32" s="3">
        <f t="shared" si="20"/>
        <v>1500000</v>
      </c>
      <c r="I32" s="3">
        <f t="shared" si="20"/>
        <v>1500000</v>
      </c>
      <c r="J32" s="3">
        <f t="shared" si="20"/>
        <v>1500000</v>
      </c>
      <c r="K32" s="3">
        <f t="shared" si="20"/>
        <v>1500000</v>
      </c>
      <c r="L32" s="3">
        <f t="shared" si="20"/>
        <v>1500000</v>
      </c>
      <c r="M32" s="3">
        <f t="shared" si="20"/>
        <v>1500000</v>
      </c>
      <c r="N32" s="3">
        <f t="shared" si="20"/>
        <v>1500000</v>
      </c>
      <c r="O32" s="3">
        <f t="shared" si="20"/>
        <v>1500000</v>
      </c>
      <c r="P32" s="3">
        <f t="shared" si="20"/>
        <v>1500000</v>
      </c>
    </row>
    <row r="33" spans="4:16" x14ac:dyDescent="0.3">
      <c r="D33" t="s">
        <v>36</v>
      </c>
      <c r="E33" s="3">
        <f>(E2-E3)*$B$4</f>
        <v>2800000</v>
      </c>
      <c r="F33" s="3">
        <f t="shared" ref="F33:P33" si="21">(F2-F3)*$B$4</f>
        <v>2800000</v>
      </c>
      <c r="G33" s="3">
        <f t="shared" si="21"/>
        <v>2100000</v>
      </c>
      <c r="H33" s="3">
        <f t="shared" si="21"/>
        <v>1400000</v>
      </c>
      <c r="I33" s="3">
        <f t="shared" si="21"/>
        <v>-1400000</v>
      </c>
      <c r="J33" s="3">
        <f t="shared" si="21"/>
        <v>-4200000</v>
      </c>
      <c r="K33" s="3">
        <f t="shared" si="21"/>
        <v>-5600000</v>
      </c>
      <c r="L33" s="3">
        <f t="shared" si="21"/>
        <v>-4200000</v>
      </c>
      <c r="M33" s="3">
        <f t="shared" si="21"/>
        <v>0</v>
      </c>
      <c r="N33" s="3">
        <f t="shared" si="21"/>
        <v>2800000</v>
      </c>
      <c r="O33" s="3">
        <f t="shared" si="21"/>
        <v>2800000</v>
      </c>
      <c r="P33" s="3">
        <f t="shared" si="21"/>
        <v>700000</v>
      </c>
    </row>
    <row r="34" spans="4:16" x14ac:dyDescent="0.3">
      <c r="D34" t="s">
        <v>37</v>
      </c>
      <c r="E34" s="3">
        <f>E31+E32-E33</f>
        <v>1000000</v>
      </c>
      <c r="F34" s="3">
        <f t="shared" ref="F34:P34" si="22">F31+F32-F33</f>
        <v>1000000</v>
      </c>
      <c r="G34" s="3">
        <f t="shared" si="22"/>
        <v>2500000</v>
      </c>
      <c r="H34" s="3">
        <f t="shared" si="22"/>
        <v>4000000</v>
      </c>
      <c r="I34" s="3">
        <f t="shared" si="22"/>
        <v>10000000</v>
      </c>
      <c r="J34" s="3">
        <f t="shared" si="22"/>
        <v>16000000</v>
      </c>
      <c r="K34" s="3">
        <f t="shared" si="22"/>
        <v>19000000</v>
      </c>
      <c r="L34" s="3">
        <f t="shared" si="22"/>
        <v>16000000</v>
      </c>
      <c r="M34" s="3">
        <f t="shared" si="22"/>
        <v>7000000</v>
      </c>
      <c r="N34" s="3">
        <f t="shared" si="22"/>
        <v>1000000</v>
      </c>
      <c r="O34" s="3">
        <f t="shared" si="22"/>
        <v>1000000</v>
      </c>
      <c r="P34" s="3">
        <f t="shared" si="22"/>
        <v>5500000</v>
      </c>
    </row>
    <row r="35" spans="4:16" x14ac:dyDescent="0.3">
      <c r="E35" s="3">
        <f t="shared" ref="E35:O35" si="23">E34-E28</f>
        <v>0</v>
      </c>
      <c r="F35" s="3">
        <f t="shared" si="23"/>
        <v>0</v>
      </c>
      <c r="G35" s="3">
        <f t="shared" si="23"/>
        <v>0</v>
      </c>
      <c r="H35" s="3">
        <f t="shared" si="23"/>
        <v>0</v>
      </c>
      <c r="I35" s="3">
        <f t="shared" si="23"/>
        <v>0</v>
      </c>
      <c r="J35" s="3">
        <f t="shared" si="23"/>
        <v>0</v>
      </c>
      <c r="K35" s="3">
        <f t="shared" si="23"/>
        <v>0</v>
      </c>
      <c r="L35" s="3">
        <f t="shared" si="23"/>
        <v>0</v>
      </c>
      <c r="M35" s="3">
        <f t="shared" si="23"/>
        <v>0</v>
      </c>
      <c r="N35" s="3">
        <f t="shared" si="23"/>
        <v>0</v>
      </c>
      <c r="O35" s="3">
        <f t="shared" si="23"/>
        <v>0</v>
      </c>
      <c r="P35" s="3">
        <f>P34-P28</f>
        <v>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C7DD-ABDB-4C3C-A235-9CDAE474525B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D813-CC1D-4733-9D9E-8BD4A01EC1BB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VCvsAC</vt:lpstr>
      <vt:lpstr>List3</vt:lpstr>
      <vt:lpstr>List2</vt:lpstr>
    </vt:vector>
  </TitlesOfParts>
  <Company>MV?O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2021-10-12T07:47:15Z</dcterms:created>
  <dcterms:modified xsi:type="dcterms:W3CDTF">2021-10-12T09:06:38Z</dcterms:modified>
</cp:coreProperties>
</file>