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ikm\Downloads\"/>
    </mc:Choice>
  </mc:AlternateContent>
  <xr:revisionPtr revIDLastSave="0" documentId="13_ncr:1_{D983CA53-B0F2-4FD3-A174-3DBA0A9D8DE0}" xr6:coauthVersionLast="47" xr6:coauthVersionMax="47" xr10:uidLastSave="{00000000-0000-0000-0000-000000000000}"/>
  <bookViews>
    <workbookView xWindow="-120" yWindow="-120" windowWidth="20730" windowHeight="11160" activeTab="3" xr2:uid="{7E1A64AD-D90A-4C97-947A-BFE9B70BA34F}"/>
  </bookViews>
  <sheets>
    <sheet name="StavebnicovaA+HodnotovaA" sheetId="1" r:id="rId1"/>
    <sheet name="List5" sheetId="5" r:id="rId2"/>
    <sheet name="HodnotovaA" sheetId="2" r:id="rId3"/>
    <sheet name="TargetCostin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I3" i="3"/>
  <c r="H3" i="3"/>
  <c r="G3" i="3"/>
  <c r="F3" i="3"/>
  <c r="E3" i="3"/>
  <c r="C15" i="3"/>
  <c r="C11" i="3"/>
  <c r="C9" i="3"/>
  <c r="H5" i="1"/>
  <c r="H6" i="1"/>
  <c r="H7" i="1"/>
  <c r="H8" i="1"/>
  <c r="H9" i="1"/>
  <c r="H10" i="1"/>
  <c r="H11" i="1"/>
  <c r="H12" i="1"/>
  <c r="H4" i="1"/>
  <c r="G5" i="1"/>
  <c r="G6" i="1"/>
  <c r="G7" i="1"/>
  <c r="G8" i="1"/>
  <c r="G9" i="1"/>
  <c r="G10" i="1"/>
  <c r="G11" i="1"/>
  <c r="G12" i="1"/>
  <c r="G4" i="1"/>
  <c r="F13" i="1"/>
  <c r="F5" i="1"/>
  <c r="F6" i="1"/>
  <c r="F7" i="1"/>
  <c r="F8" i="1"/>
  <c r="F9" i="1"/>
  <c r="F10" i="1"/>
  <c r="F11" i="1"/>
  <c r="F12" i="1"/>
  <c r="F4" i="1"/>
  <c r="E5" i="1"/>
  <c r="E6" i="1"/>
  <c r="E7" i="1"/>
  <c r="E8" i="1"/>
  <c r="E9" i="1"/>
  <c r="E10" i="1"/>
  <c r="E11" i="1"/>
  <c r="E12" i="1"/>
  <c r="E4" i="1"/>
  <c r="D13" i="1"/>
  <c r="C7" i="1"/>
  <c r="C6" i="1"/>
  <c r="C4" i="1"/>
  <c r="C9" i="1"/>
  <c r="C11" i="1"/>
  <c r="C8" i="1"/>
  <c r="C10" i="1"/>
  <c r="C12" i="1"/>
  <c r="C5" i="1"/>
  <c r="Q3" i="5"/>
  <c r="Q4" i="5"/>
  <c r="Q5" i="5"/>
  <c r="Q6" i="5"/>
  <c r="Q7" i="5"/>
  <c r="Q8" i="5"/>
  <c r="Q9" i="5"/>
  <c r="Q10" i="5"/>
  <c r="Q2" i="5"/>
</calcChain>
</file>

<file path=xl/sharedStrings.xml><?xml version="1.0" encoding="utf-8"?>
<sst xmlns="http://schemas.openxmlformats.org/spreadsheetml/2006/main" count="59" uniqueCount="45">
  <si>
    <t>Propiska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</si>
  <si>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</si>
  <si>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</si>
  <si>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</si>
  <si>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</si>
  <si>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</si>
  <si>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</si>
  <si>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</si>
  <si>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</si>
  <si>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</si>
  <si>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Náplň</t>
  </si>
  <si>
    <t>Tělo</t>
  </si>
  <si>
    <t>Pružina / mechanismus</t>
  </si>
  <si>
    <t>Klip</t>
  </si>
  <si>
    <t>Hrot</t>
  </si>
  <si>
    <t>Úchopová část</t>
  </si>
  <si>
    <t>Značka - potisk</t>
  </si>
  <si>
    <t>Design</t>
  </si>
  <si>
    <t>Dotykové ovládání</t>
  </si>
  <si>
    <t>Známka</t>
  </si>
  <si>
    <t>1 - skvělé, důležité, klíčová vlastnost</t>
  </si>
  <si>
    <t>5 - špatné, nedůležité, nepotřebuji</t>
  </si>
  <si>
    <t>Timestamp</t>
  </si>
  <si>
    <t>Značka / potisk</t>
  </si>
  <si>
    <t>Průměr</t>
  </si>
  <si>
    <t>Náklady</t>
  </si>
  <si>
    <t>Náklady %</t>
  </si>
  <si>
    <t>Transformace</t>
  </si>
  <si>
    <t>Rozdíl</t>
  </si>
  <si>
    <t>Žádná akce</t>
  </si>
  <si>
    <t>Změna</t>
  </si>
  <si>
    <t>Proč?</t>
  </si>
  <si>
    <t>Sportovní batohy</t>
  </si>
  <si>
    <t>Q</t>
  </si>
  <si>
    <t>Aktiva pro výrobu</t>
  </si>
  <si>
    <t>ROA</t>
  </si>
  <si>
    <t>Zisk</t>
  </si>
  <si>
    <t>Zisk / Batoh</t>
  </si>
  <si>
    <t>Cena</t>
  </si>
  <si>
    <t>N na batoh</t>
  </si>
  <si>
    <t>Návrh VaV</t>
  </si>
  <si>
    <t>M</t>
  </si>
  <si>
    <t>D</t>
  </si>
  <si>
    <t>H</t>
  </si>
  <si>
    <t>Takt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</si>
</sst>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74" formatCode="_-* #,##0_-;\-* #,##0_-;_-* &quot;-&quot;??_-;_-@_-"/>
    <numFmt numFmtId="175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wrapText="1"/>
    </xf>
    <xf numFmtId="22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2" fontId="0" fillId="0" borderId="0" xfId="0" applyNumberFormat="1"/>
    <xf numFmtId="10" fontId="0" fillId="0" borderId="0" xfId="3" applyNumberFormat="1" applyFont="1"/>
    <xf numFmtId="10" fontId="2" fillId="0" borderId="0" xfId="0" applyNumberFormat="1" applyFont="1"/>
    <xf numFmtId="10" fontId="5" fillId="0" borderId="0" xfId="0" applyNumberFormat="1" applyFont="1"/>
    <xf numFmtId="10" fontId="6" fillId="0" borderId="0" xfId="0" applyNumberFormat="1" applyFont="1"/>
    <xf numFmtId="44" fontId="0" fillId="0" borderId="0" xfId="2" applyFont="1"/>
    <xf numFmtId="174" fontId="0" fillId="0" borderId="0" xfId="1" applyNumberFormat="1" applyFont="1"/>
    <xf numFmtId="9" fontId="0" fillId="0" borderId="0" xfId="0" applyNumberFormat="1"/>
    <xf numFmtId="44" fontId="0" fillId="0" borderId="0" xfId="0" applyNumberFormat="1"/>
    <xf numFmtId="174" fontId="0" fillId="0" borderId="0" xfId="0" applyNumberFormat="1"/>
    <xf numFmtId="43" fontId="0" fillId="0" borderId="0" xfId="0" applyNumberFormat="1"/>
    <xf numFmtId="175" fontId="0" fillId="0" borderId="0" xfId="0" applyNumberFormat="1"/>
  </cellXfs>
  <cellStyles count="4">
    <cellStyle name="Čárka" xfId="1" builtinId="3"/>
    <cellStyle name="Měna" xfId="2" builtinId="4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85485</xdr:colOff>
      <xdr:row>14</xdr:row>
      <xdr:rowOff>84840</xdr:rowOff>
    </xdr:from>
    <xdr:to>
      <xdr:col>3</xdr:col>
      <xdr:colOff>258285</xdr:colOff>
      <xdr:row>16</xdr:row>
      <xdr:rowOff>121800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4" name="Rukopis 3">
              <a:extLst>
                <a:ext uri="{FF2B5EF4-FFF2-40B4-BE49-F238E27FC236}">
                  <a16:creationId xmlns:a16="http://schemas.microsoft.com/office/drawing/2014/main" id="{ECA146C7-2AC7-4FF5-B24B-1A2C6A04115C}"/>
                </a:ext>
              </a:extLst>
            </xdr14:cNvPr>
            <xdr14:cNvContentPartPr/>
          </xdr14:nvContentPartPr>
          <xdr14:nvPr macro=""/>
          <xdr14:xfrm>
            <a:off x="3047760" y="2751840"/>
            <a:ext cx="172800" cy="417960"/>
          </xdr14:xfrm>
        </xdr:contentPart>
      </mc:Choice>
      <mc:Fallback>
        <xdr:pic>
          <xdr:nvPicPr>
            <xdr:cNvPr id="4" name="Rukopis 3">
              <a:extLst>
                <a:ext uri="{FF2B5EF4-FFF2-40B4-BE49-F238E27FC236}">
                  <a16:creationId xmlns:a16="http://schemas.microsoft.com/office/drawing/2014/main" id="{ECA146C7-2AC7-4FF5-B24B-1A2C6A04115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039120" y="2743200"/>
              <a:ext cx="190440" cy="435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1053060</xdr:colOff>
      <xdr:row>3</xdr:row>
      <xdr:rowOff>75780</xdr:rowOff>
    </xdr:from>
    <xdr:to>
      <xdr:col>5</xdr:col>
      <xdr:colOff>381885</xdr:colOff>
      <xdr:row>5</xdr:row>
      <xdr:rowOff>78900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7" name="Rukopis 6">
              <a:extLst>
                <a:ext uri="{FF2B5EF4-FFF2-40B4-BE49-F238E27FC236}">
                  <a16:creationId xmlns:a16="http://schemas.microsoft.com/office/drawing/2014/main" id="{2E70640E-D231-4E06-96A7-CDC2DC6AD9D2}"/>
                </a:ext>
              </a:extLst>
            </xdr14:cNvPr>
            <xdr14:cNvContentPartPr/>
          </xdr14:nvContentPartPr>
          <xdr14:nvPr macro=""/>
          <xdr14:xfrm>
            <a:off x="2919960" y="647280"/>
            <a:ext cx="1643400" cy="384120"/>
          </xdr14:xfrm>
        </xdr:contentPart>
      </mc:Choice>
      <mc:Fallback>
        <xdr:pic>
          <xdr:nvPicPr>
            <xdr:cNvPr id="7" name="Rukopis 6">
              <a:extLst>
                <a:ext uri="{FF2B5EF4-FFF2-40B4-BE49-F238E27FC236}">
                  <a16:creationId xmlns:a16="http://schemas.microsoft.com/office/drawing/2014/main" id="{2E70640E-D231-4E06-96A7-CDC2DC6AD9D2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2911320" y="638640"/>
              <a:ext cx="1661040" cy="4017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2-07T09:56:24.638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1 2 24575,'9'0'0,"8"-1"0,1 1 0,-1 0 0,1 2 0,-1 0 0,0 1 0,0 0 0,33 12 0,-25-3 0,0 0 0,0 1 0,-2 2 0,35 26 0,-50-34 0,1 0 0,-1 1 0,0 1 0,-1-1 0,0 1 0,0 0 0,-1 1 0,0 0 0,-1 0 0,0 0 0,-1 1 0,0-1 0,5 22 0,-2 6 0,8 34 0,-4-1 0,4 112 0,-15-150 0,1-19 0,0 1 0,-1-1 0,-1 0 0,0 0 0,-1 0 0,0 0 0,-1 0 0,-1-1 0,0 1 0,-1-1 0,-8 16 0,8-21 0,-9 16 0,-1 0 0,-27 32 0,35-49 0,0 0 0,0 0 0,-1 0 0,0-1 0,-1 0 0,0-1 0,1 0 0,-2 0 0,1-1 0,-13 5 0,-4-1-118,-14 6-298,0-2 1,-69 12-1,88-22-6410</inkml:trace>
  <inkml:trace contextRef="#ctx0" brushRef="#br0" timeOffset="1423.92">54 902 24575,'0'36'0,"0"11"0,-1 0 0,-8 49 0,8-95 0,1 0 0,-1-1 0,1 1 0,0 0 0,0 0 0,-1 0 0,1 0 0,0 0 0,0 0 0,0 0 0,0 0 0,0 0 0,0 0 0,0 0 0,0 0 0,0 0 0,1 0 0,-1 0 0,0-1 0,1 1 0,-1 0 0,0 0 0,1 0 0,-1 0 0,1 0 0,0-1 0,-1 1 0,1 0 0,0-1 0,-1 1 0,1 0 0,0-1 0,0 1 0,-1-1 0,1 1 0,0-1 0,0 1 0,0-1 0,0 1 0,0-1 0,0 0 0,-1 0 0,1 0 0,0 1 0,0-1 0,0 0 0,0 0 0,0 0 0,0 0 0,0 0 0,0-1 0,0 1 0,0 0 0,0 0 0,0-1 0,0 1 0,0 0 0,-1-1 0,2 0 0,11-4 0,-1 0 0,0-1 0,16-11 0,-16 11 0,-7 2-50,0 1-1,0 0 1,0 0-1,1 0 0,-1 1 1,1 0-1,-1 0 1,1 1-1,0-1 1,0 1-1,0 0 0,0 1 1,0 0-1,0 0 1,0 0-1,0 0 1,0 1-1,-1 0 0,1 0 1,0 1-1,0 0 1,-1 0-1,1 0 1,-1 0-1,1 1 1,8 6-1,0 1-6775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2-07T10:00:59.896"/>
    </inkml:context>
    <inkml:brush xml:id="br0">
      <inkml:brushProperty name="width" value="0.05" units="cm"/>
      <inkml:brushProperty name="height" value="0.05" units="cm"/>
      <inkml:brushProperty name="color" value="#66CC00"/>
    </inkml:brush>
  </inkml:definitions>
  <inkml:trace contextRef="#ctx0" brushRef="#br0">4536 1 24575,'1'0'0,"0"1"0,0-1 0,0 1 0,0-1 0,1 1 0,-1 0 0,0-1 0,0 1 0,0 0 0,0 0 0,-1 0 0,1-1 0,0 1 0,0 0 0,0 0 0,-1 0 0,1 1 0,0-1 0,-1 0 0,1 0 0,-1 0 0,0 0 0,1 1 0,-1-1 0,0 0 0,1 0 0,-1 3 0,5 39 0,-5-38 0,2 18 0,-1 0 0,-2 0 0,-2 24 0,2-39 0,-1-1 0,0 0 0,0 0 0,0 0 0,-1 0 0,0 0 0,0-1 0,-1 1 0,0-1 0,0 0 0,0 0 0,-1 0 0,-8 8 0,-28 29 0,32-33 0,0 0 0,0 0 0,-1-1 0,-1 0 0,1-1 0,-22 13 0,3-7 0,-1-1 0,0-1 0,0-1 0,-1-2 0,0-1 0,-60 6 0,-145 16 0,155-23 0,-152-6 0,100-4 0,-901 3 0,989 2 0,-52 9 0,-33 3 0,-710-13 0,405-3 0,414 3 0,1 2 0,0 0 0,1 1 0,-1 1 0,0 1 0,1 1 0,1 1 0,-26 13 0,-41 16 0,69-33 0,0 0 0,0-1 0,-1 0 0,1-2 0,-24 1 0,24-2 0,1 0 0,-1 1 0,1 1 0,0 1 0,-1 0 0,-20 8 0,-27 11-1365,43-18-5461</inkml:trace>
  <inkml:trace contextRef="#ctx0" brushRef="#br0" timeOffset="1609.97">594 345 24575,'-11'2'0,"0"0"0,0 1 0,0 0 0,1 1 0,-1 0 0,1 1 0,-18 11 0,-13 12 0,2 2 0,0 2 0,-60 65 0,3-3 0,36-52 0,49-36 0,1 1 0,0-1 0,0 2 0,0 0 0,1 0 0,-11 13 0,15-15 0,0 1 0,0-1 0,1 1 0,0 0 0,0 1 0,-3 9 0,6-16 0,1 1 0,0-1 0,-1 1 0,1-1 0,0 1 0,0-1 0,0 0 0,0 1 0,0-1 0,0 1 0,0-1 0,0 1 0,0-1 0,1 1 0,-1-1 0,1 0 0,-1 1 0,1-1 0,0 0 0,-1 1 0,1-1 0,0 0 0,0 0 0,0 0 0,0 0 0,0 0 0,0 0 0,0 0 0,0 0 0,0 0 0,1 0 0,-1 0 0,0-1 0,0 1 0,1-1 0,-1 1 0,1-1 0,-1 1 0,0-1 0,1 0 0,-1 0 0,1 1 0,1-1 0,410 54 0,-386-51 0,0 2 0,1 0 0,-2 2 0,38 14 0,97 52 0,-140-61-1365,-4 0-5461</inkml:trace>
</inkml: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9DEC-56EF-47E9-A44E-C9968C403C71}">
  <dimension ref="A1:I13"/>
  <sheetViews>
    <sheetView zoomScale="140" zoomScaleNormal="140" workbookViewId="0">
      <selection activeCell="H12" sqref="B12:H12"/>
    </sheetView>
  </sheetViews>
  <sheetFormatPr defaultRowHeight="15" x14ac:dyDescent="0.25"/>
  <cols>
    <col min="2" max="2" width="21.85546875" bestFit="1" customWidth="1"/>
    <col min="4" max="4" width="9.5703125" customWidth="1"/>
    <col min="5" max="5" width="10.5703125" customWidth="1"/>
    <col min="9" max="9" width="11.7109375" customWidth="1"/>
  </cols>
  <sheetData>
    <row r="1" spans="1:9" x14ac:dyDescent="0.25">
      <c r="D1" t="s">
        <v>20</v>
      </c>
    </row>
    <row r="2" spans="1:9" x14ac:dyDescent="0.25">
      <c r="D2" t="s">
        <v>21</v>
      </c>
    </row>
    <row r="3" spans="1:9" x14ac:dyDescent="0.25">
      <c r="B3" t="s">
        <v>0</v>
      </c>
      <c r="C3" t="s">
        <v>19</v>
      </c>
      <c r="D3" t="s">
        <v>25</v>
      </c>
      <c r="E3" t="s">
        <v>26</v>
      </c>
      <c r="F3" t="s">
        <v>27</v>
      </c>
      <c r="H3" t="s">
        <v>28</v>
      </c>
    </row>
    <row r="4" spans="1:9" x14ac:dyDescent="0.25">
      <c r="A4" t="s">
        <v>4</v>
      </c>
      <c r="B4" t="s">
        <v>15</v>
      </c>
      <c r="C4" s="4">
        <f>List5!Q5</f>
        <v>1.4</v>
      </c>
      <c r="D4">
        <v>0.2</v>
      </c>
      <c r="E4" s="5">
        <f>D4/$D$13</f>
        <v>2.0000000000000004E-2</v>
      </c>
      <c r="F4" s="4">
        <f>6-C4</f>
        <v>4.5999999999999996</v>
      </c>
      <c r="G4" s="5">
        <f>F4/$F$13</f>
        <v>0.15717539863325736</v>
      </c>
      <c r="H4" s="8">
        <f>G4-E4</f>
        <v>0.13717539863325734</v>
      </c>
      <c r="I4" t="s">
        <v>31</v>
      </c>
    </row>
    <row r="5" spans="1:9" x14ac:dyDescent="0.25">
      <c r="A5" t="s">
        <v>1</v>
      </c>
      <c r="B5" t="s">
        <v>14</v>
      </c>
      <c r="C5" s="4">
        <f>List5!Q2</f>
        <v>1.4666666666666666</v>
      </c>
      <c r="D5">
        <v>1.4</v>
      </c>
      <c r="E5" s="5">
        <f t="shared" ref="E5:E12" si="0">D5/$D$13</f>
        <v>0.14000000000000001</v>
      </c>
      <c r="F5" s="4">
        <f t="shared" ref="F5:F12" si="1">6-C5</f>
        <v>4.5333333333333332</v>
      </c>
      <c r="G5" s="5">
        <f t="shared" ref="G5:G12" si="2">F5/$F$13</f>
        <v>0.15489749430523914</v>
      </c>
      <c r="H5" s="7">
        <f t="shared" ref="H5:H12" si="3">G5-E5</f>
        <v>1.4897494305239123E-2</v>
      </c>
      <c r="I5" t="s">
        <v>29</v>
      </c>
    </row>
    <row r="6" spans="1:9" x14ac:dyDescent="0.25">
      <c r="A6" t="s">
        <v>3</v>
      </c>
      <c r="B6" t="s">
        <v>11</v>
      </c>
      <c r="C6" s="4">
        <f>List5!Q4</f>
        <v>1.9333333333333333</v>
      </c>
      <c r="D6">
        <v>0.05</v>
      </c>
      <c r="E6" s="5">
        <f t="shared" si="0"/>
        <v>5.000000000000001E-3</v>
      </c>
      <c r="F6" s="4">
        <f t="shared" si="1"/>
        <v>4.0666666666666664</v>
      </c>
      <c r="G6" s="5">
        <f t="shared" si="2"/>
        <v>0.13895216400911159</v>
      </c>
      <c r="H6" s="8">
        <f t="shared" si="3"/>
        <v>0.13395216400911159</v>
      </c>
      <c r="I6" t="s">
        <v>31</v>
      </c>
    </row>
    <row r="7" spans="1:9" x14ac:dyDescent="0.25">
      <c r="A7" t="s">
        <v>2</v>
      </c>
      <c r="B7" t="s">
        <v>10</v>
      </c>
      <c r="C7" s="4">
        <f>List5!Q3</f>
        <v>2.2000000000000002</v>
      </c>
      <c r="D7">
        <v>0.05</v>
      </c>
      <c r="E7" s="5">
        <f t="shared" si="0"/>
        <v>5.000000000000001E-3</v>
      </c>
      <c r="F7" s="4">
        <f t="shared" si="1"/>
        <v>3.8</v>
      </c>
      <c r="G7" s="5">
        <f t="shared" si="2"/>
        <v>0.12984054669703868</v>
      </c>
      <c r="H7" s="8">
        <f t="shared" si="3"/>
        <v>0.12484054669703867</v>
      </c>
      <c r="I7" t="s">
        <v>31</v>
      </c>
    </row>
    <row r="8" spans="1:9" x14ac:dyDescent="0.25">
      <c r="A8" t="s">
        <v>7</v>
      </c>
      <c r="B8" t="s">
        <v>12</v>
      </c>
      <c r="C8" s="4">
        <f>List5!Q8</f>
        <v>2.2000000000000002</v>
      </c>
      <c r="D8">
        <v>4</v>
      </c>
      <c r="E8" s="5">
        <f t="shared" si="0"/>
        <v>0.40000000000000008</v>
      </c>
      <c r="F8" s="4">
        <f t="shared" si="1"/>
        <v>3.8</v>
      </c>
      <c r="G8" s="5">
        <f t="shared" si="2"/>
        <v>0.12984054669703868</v>
      </c>
      <c r="H8" s="6">
        <f t="shared" si="3"/>
        <v>-0.27015945330296143</v>
      </c>
      <c r="I8" t="s">
        <v>30</v>
      </c>
    </row>
    <row r="9" spans="1:9" x14ac:dyDescent="0.25">
      <c r="A9" t="s">
        <v>5</v>
      </c>
      <c r="B9" t="s">
        <v>17</v>
      </c>
      <c r="C9" s="4">
        <f>List5!Q6</f>
        <v>3.2666666666666666</v>
      </c>
      <c r="D9">
        <v>2</v>
      </c>
      <c r="E9" s="5">
        <f t="shared" si="0"/>
        <v>0.20000000000000004</v>
      </c>
      <c r="F9" s="4">
        <f t="shared" si="1"/>
        <v>2.7333333333333334</v>
      </c>
      <c r="G9" s="5">
        <f t="shared" si="2"/>
        <v>9.3394077448747129E-2</v>
      </c>
      <c r="H9" s="6">
        <f t="shared" si="3"/>
        <v>-0.10660592255125291</v>
      </c>
      <c r="I9" t="s">
        <v>30</v>
      </c>
    </row>
    <row r="10" spans="1:9" x14ac:dyDescent="0.25">
      <c r="A10" t="s">
        <v>8</v>
      </c>
      <c r="B10" t="s">
        <v>13</v>
      </c>
      <c r="C10" s="4">
        <f>List5!Q9</f>
        <v>3.4666666666666668</v>
      </c>
      <c r="D10">
        <v>0.5</v>
      </c>
      <c r="E10" s="5">
        <f t="shared" si="0"/>
        <v>5.000000000000001E-2</v>
      </c>
      <c r="F10" s="4">
        <f t="shared" si="1"/>
        <v>2.5333333333333332</v>
      </c>
      <c r="G10" s="5">
        <f t="shared" si="2"/>
        <v>8.6560364464692466E-2</v>
      </c>
      <c r="H10" s="7">
        <f t="shared" si="3"/>
        <v>3.6560364464692456E-2</v>
      </c>
      <c r="I10" t="s">
        <v>29</v>
      </c>
    </row>
    <row r="11" spans="1:9" x14ac:dyDescent="0.25">
      <c r="A11" t="s">
        <v>6</v>
      </c>
      <c r="B11" t="s">
        <v>16</v>
      </c>
      <c r="C11" s="4">
        <f>List5!Q7</f>
        <v>4.4000000000000004</v>
      </c>
      <c r="D11">
        <v>0.2</v>
      </c>
      <c r="E11" s="5">
        <f t="shared" si="0"/>
        <v>2.0000000000000004E-2</v>
      </c>
      <c r="F11" s="4">
        <f t="shared" si="1"/>
        <v>1.5999999999999996</v>
      </c>
      <c r="G11" s="5">
        <f t="shared" si="2"/>
        <v>5.4669703872437331E-2</v>
      </c>
      <c r="H11" s="7">
        <f t="shared" si="3"/>
        <v>3.4669703872437327E-2</v>
      </c>
      <c r="I11" t="s">
        <v>29</v>
      </c>
    </row>
    <row r="12" spans="1:9" x14ac:dyDescent="0.25">
      <c r="A12" t="s">
        <v>9</v>
      </c>
      <c r="B12" t="s">
        <v>18</v>
      </c>
      <c r="C12" s="4">
        <f>List5!Q10</f>
        <v>4.4000000000000004</v>
      </c>
      <c r="D12">
        <v>1.6</v>
      </c>
      <c r="E12" s="5">
        <f t="shared" si="0"/>
        <v>0.16000000000000003</v>
      </c>
      <c r="F12" s="4">
        <f t="shared" si="1"/>
        <v>1.5999999999999996</v>
      </c>
      <c r="G12" s="5">
        <f t="shared" si="2"/>
        <v>5.4669703872437331E-2</v>
      </c>
      <c r="H12" s="6">
        <f t="shared" si="3"/>
        <v>-0.1053302961275627</v>
      </c>
      <c r="I12" t="s">
        <v>30</v>
      </c>
    </row>
    <row r="13" spans="1:9" x14ac:dyDescent="0.25">
      <c r="D13">
        <f>SUM(D4:D12)</f>
        <v>9.9999999999999982</v>
      </c>
      <c r="F13" s="4">
        <f>SUM(F4:F12)</f>
        <v>29.266666666666673</v>
      </c>
    </row>
  </sheetData>
  <sortState xmlns:xlrd2="http://schemas.microsoft.com/office/spreadsheetml/2017/richdata2" ref="A3:D11">
    <sortCondition ref="C3:C11"/>
  </sortState>
  <phoneticPr fontId="3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47E4D-CA7D-4A5C-92C9-D8B23443FEA2}">
  <dimension ref="A1:Q10"/>
  <sheetViews>
    <sheetView workbookViewId="0">
      <selection activeCell="P10" sqref="P10"/>
    </sheetView>
  </sheetViews>
  <sheetFormatPr defaultRowHeight="15" x14ac:dyDescent="0.25"/>
  <cols>
    <col min="1" max="1" width="31" customWidth="1"/>
  </cols>
  <sheetData>
    <row r="1" spans="1:17" ht="27" thickBot="1" x14ac:dyDescent="0.3">
      <c r="A1" s="1" t="s">
        <v>22</v>
      </c>
      <c r="B1" s="2">
        <v>44537.420682870368</v>
      </c>
      <c r="C1" s="2">
        <v>44537.420729166668</v>
      </c>
      <c r="D1" s="2">
        <v>44537.420775462961</v>
      </c>
      <c r="E1" s="2">
        <v>44537.42087962963</v>
      </c>
      <c r="F1" s="2">
        <v>44537.420891203707</v>
      </c>
      <c r="G1" s="2">
        <v>44537.420914351853</v>
      </c>
      <c r="H1" s="2">
        <v>44537.420949074076</v>
      </c>
      <c r="I1" s="2">
        <v>44537.420949074076</v>
      </c>
      <c r="J1" s="2">
        <v>44537.421018518522</v>
      </c>
      <c r="K1" s="2">
        <v>44537.421064814815</v>
      </c>
      <c r="L1" s="2">
        <v>44537.421064814815</v>
      </c>
      <c r="M1" s="2">
        <v>44537.421087962961</v>
      </c>
      <c r="N1" s="2">
        <v>44537.421111111114</v>
      </c>
      <c r="O1" s="2">
        <v>44537.421817129631</v>
      </c>
      <c r="P1" s="2">
        <v>44537.421909722223</v>
      </c>
      <c r="Q1" t="s">
        <v>24</v>
      </c>
    </row>
    <row r="2" spans="1:17" ht="15.75" thickBot="1" x14ac:dyDescent="0.3">
      <c r="A2" s="1" t="s">
        <v>14</v>
      </c>
      <c r="B2" s="3">
        <v>3</v>
      </c>
      <c r="C2" s="3">
        <v>2</v>
      </c>
      <c r="D2" s="3">
        <v>2</v>
      </c>
      <c r="E2" s="3">
        <v>2</v>
      </c>
      <c r="F2" s="3">
        <v>1</v>
      </c>
      <c r="G2" s="3">
        <v>1</v>
      </c>
      <c r="H2" s="3">
        <v>1</v>
      </c>
      <c r="I2" s="3">
        <v>2</v>
      </c>
      <c r="J2" s="3">
        <v>1</v>
      </c>
      <c r="K2" s="3">
        <v>1</v>
      </c>
      <c r="L2" s="3">
        <v>1</v>
      </c>
      <c r="M2" s="3">
        <v>2</v>
      </c>
      <c r="N2" s="3">
        <v>1</v>
      </c>
      <c r="O2" s="3">
        <v>1</v>
      </c>
      <c r="P2" s="3">
        <v>1</v>
      </c>
      <c r="Q2">
        <f>AVERAGE(B2:P2)</f>
        <v>1.4666666666666666</v>
      </c>
    </row>
    <row r="3" spans="1:17" ht="15.75" thickBot="1" x14ac:dyDescent="0.3">
      <c r="A3" s="1" t="s">
        <v>10</v>
      </c>
      <c r="B3" s="3">
        <v>3</v>
      </c>
      <c r="C3" s="3">
        <v>1</v>
      </c>
      <c r="D3" s="3">
        <v>3</v>
      </c>
      <c r="E3" s="3">
        <v>3</v>
      </c>
      <c r="F3" s="3">
        <v>1</v>
      </c>
      <c r="G3" s="3">
        <v>2</v>
      </c>
      <c r="H3" s="3">
        <v>3</v>
      </c>
      <c r="I3" s="3">
        <v>3</v>
      </c>
      <c r="J3" s="3">
        <v>1</v>
      </c>
      <c r="K3" s="3">
        <v>3</v>
      </c>
      <c r="L3" s="3">
        <v>1</v>
      </c>
      <c r="M3" s="3">
        <v>3</v>
      </c>
      <c r="N3" s="3">
        <v>1</v>
      </c>
      <c r="O3" s="3">
        <v>2</v>
      </c>
      <c r="P3" s="3">
        <v>3</v>
      </c>
      <c r="Q3">
        <f t="shared" ref="Q3:Q10" si="0">AVERAGE(B3:P3)</f>
        <v>2.2000000000000002</v>
      </c>
    </row>
    <row r="4" spans="1:17" ht="15.75" thickBot="1" x14ac:dyDescent="0.3">
      <c r="A4" s="1" t="s">
        <v>11</v>
      </c>
      <c r="B4" s="3">
        <v>1</v>
      </c>
      <c r="C4" s="3">
        <v>1</v>
      </c>
      <c r="D4" s="3">
        <v>1</v>
      </c>
      <c r="E4" s="3">
        <v>2</v>
      </c>
      <c r="F4" s="3">
        <v>2</v>
      </c>
      <c r="G4" s="3">
        <v>3</v>
      </c>
      <c r="H4" s="3">
        <v>2</v>
      </c>
      <c r="I4" s="3">
        <v>1</v>
      </c>
      <c r="J4" s="3">
        <v>2</v>
      </c>
      <c r="K4" s="3">
        <v>2</v>
      </c>
      <c r="L4" s="3">
        <v>2</v>
      </c>
      <c r="M4" s="3">
        <v>3</v>
      </c>
      <c r="N4" s="3">
        <v>2</v>
      </c>
      <c r="O4" s="3">
        <v>3</v>
      </c>
      <c r="P4" s="3">
        <v>2</v>
      </c>
      <c r="Q4">
        <f t="shared" si="0"/>
        <v>1.9333333333333333</v>
      </c>
    </row>
    <row r="5" spans="1:17" ht="15.75" thickBot="1" x14ac:dyDescent="0.3">
      <c r="A5" s="1" t="s">
        <v>15</v>
      </c>
      <c r="B5" s="3">
        <v>1</v>
      </c>
      <c r="C5" s="3">
        <v>2</v>
      </c>
      <c r="D5" s="3">
        <v>1</v>
      </c>
      <c r="E5" s="3">
        <v>1</v>
      </c>
      <c r="F5" s="3">
        <v>1</v>
      </c>
      <c r="G5" s="3">
        <v>2</v>
      </c>
      <c r="H5" s="3">
        <v>1</v>
      </c>
      <c r="I5" s="3">
        <v>1</v>
      </c>
      <c r="J5" s="3">
        <v>3</v>
      </c>
      <c r="K5" s="3">
        <v>1</v>
      </c>
      <c r="L5" s="3">
        <v>1</v>
      </c>
      <c r="M5" s="3">
        <v>1</v>
      </c>
      <c r="N5" s="3">
        <v>1</v>
      </c>
      <c r="O5" s="3">
        <v>2</v>
      </c>
      <c r="P5" s="3">
        <v>2</v>
      </c>
      <c r="Q5">
        <f t="shared" si="0"/>
        <v>1.4</v>
      </c>
    </row>
    <row r="6" spans="1:17" ht="15.75" thickBot="1" x14ac:dyDescent="0.3">
      <c r="A6" s="1" t="s">
        <v>17</v>
      </c>
      <c r="B6" s="3">
        <v>3</v>
      </c>
      <c r="C6" s="3">
        <v>3</v>
      </c>
      <c r="D6" s="3">
        <v>2</v>
      </c>
      <c r="E6" s="3">
        <v>4</v>
      </c>
      <c r="F6" s="3">
        <v>3</v>
      </c>
      <c r="G6" s="3">
        <v>3</v>
      </c>
      <c r="H6" s="3">
        <v>1</v>
      </c>
      <c r="I6" s="3">
        <v>2</v>
      </c>
      <c r="J6" s="3">
        <v>5</v>
      </c>
      <c r="K6" s="3">
        <v>3</v>
      </c>
      <c r="L6" s="3">
        <v>3</v>
      </c>
      <c r="M6" s="3">
        <v>5</v>
      </c>
      <c r="N6" s="3">
        <v>3</v>
      </c>
      <c r="O6" s="3">
        <v>4</v>
      </c>
      <c r="P6" s="3">
        <v>5</v>
      </c>
      <c r="Q6">
        <f t="shared" si="0"/>
        <v>3.2666666666666666</v>
      </c>
    </row>
    <row r="7" spans="1:17" ht="15.75" thickBot="1" x14ac:dyDescent="0.3">
      <c r="A7" s="1" t="s">
        <v>23</v>
      </c>
      <c r="B7" s="3">
        <v>4</v>
      </c>
      <c r="C7" s="3">
        <v>5</v>
      </c>
      <c r="D7" s="3">
        <v>3</v>
      </c>
      <c r="E7" s="3">
        <v>5</v>
      </c>
      <c r="F7" s="3">
        <v>2</v>
      </c>
      <c r="G7" s="3">
        <v>5</v>
      </c>
      <c r="H7" s="3">
        <v>4</v>
      </c>
      <c r="I7" s="3">
        <v>3</v>
      </c>
      <c r="J7" s="3">
        <v>5</v>
      </c>
      <c r="K7" s="3">
        <v>5</v>
      </c>
      <c r="L7" s="3">
        <v>5</v>
      </c>
      <c r="M7" s="3">
        <v>5</v>
      </c>
      <c r="N7" s="3">
        <v>5</v>
      </c>
      <c r="O7" s="3">
        <v>5</v>
      </c>
      <c r="P7" s="3">
        <v>5</v>
      </c>
      <c r="Q7">
        <f t="shared" si="0"/>
        <v>4.4000000000000004</v>
      </c>
    </row>
    <row r="8" spans="1:17" ht="15.75" thickBot="1" x14ac:dyDescent="0.3">
      <c r="A8" s="1" t="s">
        <v>12</v>
      </c>
      <c r="B8" s="3">
        <v>2</v>
      </c>
      <c r="C8" s="3">
        <v>2</v>
      </c>
      <c r="D8" s="3">
        <v>1</v>
      </c>
      <c r="E8" s="3">
        <v>1</v>
      </c>
      <c r="F8" s="3">
        <v>3</v>
      </c>
      <c r="G8" s="3">
        <v>4</v>
      </c>
      <c r="H8" s="3">
        <v>1</v>
      </c>
      <c r="I8" s="3">
        <v>1</v>
      </c>
      <c r="J8" s="3">
        <v>3</v>
      </c>
      <c r="K8" s="3">
        <v>1</v>
      </c>
      <c r="L8" s="3">
        <v>2</v>
      </c>
      <c r="M8" s="3">
        <v>5</v>
      </c>
      <c r="N8" s="3">
        <v>4</v>
      </c>
      <c r="O8" s="3">
        <v>2</v>
      </c>
      <c r="P8" s="3">
        <v>1</v>
      </c>
      <c r="Q8">
        <f t="shared" si="0"/>
        <v>2.2000000000000002</v>
      </c>
    </row>
    <row r="9" spans="1:17" ht="15.75" thickBot="1" x14ac:dyDescent="0.3">
      <c r="A9" s="1" t="s">
        <v>13</v>
      </c>
      <c r="B9" s="3">
        <v>3</v>
      </c>
      <c r="C9" s="3">
        <v>2</v>
      </c>
      <c r="D9" s="3">
        <v>4</v>
      </c>
      <c r="E9" s="3">
        <v>2</v>
      </c>
      <c r="F9" s="3">
        <v>5</v>
      </c>
      <c r="G9" s="3">
        <v>5</v>
      </c>
      <c r="H9" s="3">
        <v>3</v>
      </c>
      <c r="I9" s="3">
        <v>2</v>
      </c>
      <c r="J9" s="3">
        <v>5</v>
      </c>
      <c r="K9" s="3">
        <v>5</v>
      </c>
      <c r="L9" s="3">
        <v>3</v>
      </c>
      <c r="M9" s="3">
        <v>3</v>
      </c>
      <c r="N9" s="3">
        <v>5</v>
      </c>
      <c r="O9" s="3">
        <v>4</v>
      </c>
      <c r="P9" s="3">
        <v>1</v>
      </c>
      <c r="Q9">
        <f t="shared" si="0"/>
        <v>3.4666666666666668</v>
      </c>
    </row>
    <row r="10" spans="1:17" ht="15.75" thickBot="1" x14ac:dyDescent="0.3">
      <c r="A10" s="1" t="s">
        <v>18</v>
      </c>
      <c r="B10" s="3">
        <v>5</v>
      </c>
      <c r="C10" s="3">
        <v>5</v>
      </c>
      <c r="D10" s="3">
        <v>3</v>
      </c>
      <c r="E10" s="3">
        <v>5</v>
      </c>
      <c r="F10" s="3">
        <v>4</v>
      </c>
      <c r="G10" s="3">
        <v>5</v>
      </c>
      <c r="H10" s="3">
        <v>5</v>
      </c>
      <c r="I10" s="3">
        <v>3</v>
      </c>
      <c r="J10" s="3">
        <v>5</v>
      </c>
      <c r="K10" s="3">
        <v>5</v>
      </c>
      <c r="L10" s="3">
        <v>3</v>
      </c>
      <c r="M10" s="3">
        <v>4</v>
      </c>
      <c r="N10" s="3">
        <v>5</v>
      </c>
      <c r="O10" s="3">
        <v>5</v>
      </c>
      <c r="P10" s="3">
        <v>4</v>
      </c>
      <c r="Q10">
        <f t="shared" si="0"/>
        <v>4.4000000000000004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E6AFD-DCDE-449A-BB10-555C561CC16C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4461-0664-4297-8CA5-88823B7C3F38}">
  <dimension ref="B2:I17"/>
  <sheetViews>
    <sheetView tabSelected="1" workbookViewId="0">
      <selection activeCell="C5" sqref="C5"/>
    </sheetView>
  </sheetViews>
  <sheetFormatPr defaultRowHeight="15" x14ac:dyDescent="0.25"/>
  <cols>
    <col min="2" max="2" width="18.85546875" customWidth="1"/>
    <col min="3" max="3" width="16.42578125" bestFit="1" customWidth="1"/>
    <col min="8" max="8" width="10.42578125" bestFit="1" customWidth="1"/>
  </cols>
  <sheetData>
    <row r="2" spans="2:9" x14ac:dyDescent="0.25">
      <c r="C2" t="s">
        <v>33</v>
      </c>
      <c r="E2" t="s">
        <v>41</v>
      </c>
      <c r="F2" t="s">
        <v>42</v>
      </c>
      <c r="G2" t="s">
        <v>43</v>
      </c>
      <c r="H2" t="s">
        <v>44</v>
      </c>
    </row>
    <row r="3" spans="2:9" x14ac:dyDescent="0.25">
      <c r="B3" t="s">
        <v>32</v>
      </c>
      <c r="C3" s="10">
        <v>15000</v>
      </c>
      <c r="E3" s="13">
        <f>C3/12</f>
        <v>1250</v>
      </c>
      <c r="F3" s="13">
        <f>E3/22</f>
        <v>56.81818181818182</v>
      </c>
      <c r="G3" s="14">
        <f>F3/8</f>
        <v>7.1022727272727275</v>
      </c>
      <c r="H3" s="15">
        <f>3600/G3</f>
        <v>506.88</v>
      </c>
      <c r="I3" s="15">
        <f>H3/60</f>
        <v>8.4480000000000004</v>
      </c>
    </row>
    <row r="5" spans="2:9" x14ac:dyDescent="0.25">
      <c r="B5" t="s">
        <v>34</v>
      </c>
      <c r="C5" s="9">
        <v>50000000</v>
      </c>
    </row>
    <row r="6" spans="2:9" x14ac:dyDescent="0.25">
      <c r="F6">
        <v>36</v>
      </c>
      <c r="I6">
        <v>9.2100000000000009</v>
      </c>
    </row>
    <row r="7" spans="2:9" x14ac:dyDescent="0.25">
      <c r="B7" t="s">
        <v>35</v>
      </c>
      <c r="C7" s="11">
        <v>0.15</v>
      </c>
    </row>
    <row r="9" spans="2:9" x14ac:dyDescent="0.25">
      <c r="B9" t="s">
        <v>36</v>
      </c>
      <c r="C9" s="12">
        <f>C7*C5</f>
        <v>7500000</v>
      </c>
      <c r="F9" s="13">
        <f>F3-F6</f>
        <v>20.81818181818182</v>
      </c>
      <c r="I9">
        <v>8.0399999999999991</v>
      </c>
    </row>
    <row r="11" spans="2:9" x14ac:dyDescent="0.25">
      <c r="B11" t="s">
        <v>37</v>
      </c>
      <c r="C11" s="9">
        <f>C9/C3</f>
        <v>500</v>
      </c>
    </row>
    <row r="13" spans="2:9" x14ac:dyDescent="0.25">
      <c r="B13" t="s">
        <v>38</v>
      </c>
      <c r="C13" s="9">
        <v>1700</v>
      </c>
    </row>
    <row r="15" spans="2:9" x14ac:dyDescent="0.25">
      <c r="B15" t="s">
        <v>39</v>
      </c>
      <c r="C15" s="9">
        <f>C13-C11</f>
        <v>1200</v>
      </c>
    </row>
    <row r="17" spans="2:3" x14ac:dyDescent="0.25">
      <c r="B17" t="s">
        <v>40</v>
      </c>
      <c r="C17" s="9">
        <v>1200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StavebnicovaA+HodnotovaA</vt:lpstr>
      <vt:lpstr>List5</vt:lpstr>
      <vt:lpstr>HodnotovaA</vt:lpstr>
      <vt:lpstr>TargetCosting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MensikM</dc:creator>
  <cp:lastModifiedBy>MensikM</cp:lastModifiedBy>
  <dcterms:created xsi:type="dcterms:W3CDTF">2021-12-07T08:30:58Z</dcterms:created>
  <dcterms:modified xsi:type="dcterms:W3CDTF">2021-12-07T10:40:20Z</dcterms:modified>
</cp:coreProperties>
</file>