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vso-my.sharepoint.com/personal/fiserj_mvso_cz/Documents/Vyuka/XSZD/Přednášky/"/>
    </mc:Choice>
  </mc:AlternateContent>
  <xr:revisionPtr revIDLastSave="1" documentId="8_{494D9217-60D9-4252-B1D1-CECB65CB444A}" xr6:coauthVersionLast="47" xr6:coauthVersionMax="47" xr10:uidLastSave="{6F8CD3AD-FAED-4194-9D22-CD47C49D0229}"/>
  <bookViews>
    <workbookView xWindow="-120" yWindow="-120" windowWidth="29040" windowHeight="15840" xr2:uid="{DBE6DDF2-C05C-4582-9CA2-7EDAAA413F0E}"/>
  </bookViews>
  <sheets>
    <sheet name="Klienti cestovní kanceláře" sheetId="2" r:id="rId1"/>
    <sheet name="Nehody ve městě" sheetId="3" r:id="rId2"/>
    <sheet name="Pisemky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4" l="1"/>
  <c r="C38" i="4"/>
  <c r="H36" i="4"/>
  <c r="F36" i="4"/>
  <c r="D36" i="4"/>
  <c r="B36" i="4"/>
  <c r="H33" i="4"/>
  <c r="F33" i="4"/>
  <c r="F31" i="4"/>
  <c r="F27" i="4"/>
  <c r="I26" i="4"/>
  <c r="H26" i="4"/>
  <c r="E26" i="4"/>
  <c r="D26" i="4"/>
  <c r="C26" i="4"/>
  <c r="B26" i="4"/>
  <c r="I21" i="4"/>
  <c r="H21" i="4"/>
  <c r="G21" i="4"/>
  <c r="F21" i="4"/>
  <c r="E21" i="4"/>
  <c r="C21" i="4"/>
  <c r="B21" i="4"/>
  <c r="E19" i="4"/>
  <c r="G16" i="4"/>
  <c r="E16" i="4"/>
  <c r="D16" i="4"/>
  <c r="B14" i="4"/>
  <c r="D13" i="4"/>
</calcChain>
</file>

<file path=xl/sharedStrings.xml><?xml version="1.0" encoding="utf-8"?>
<sst xmlns="http://schemas.openxmlformats.org/spreadsheetml/2006/main" count="116" uniqueCount="80">
  <si>
    <t>počet nehod</t>
  </si>
  <si>
    <t>počet dnů s uvedeným počtem nehod</t>
  </si>
  <si>
    <t>-</t>
  </si>
  <si>
    <t>Charakteristika</t>
  </si>
  <si>
    <t>Funkce</t>
  </si>
  <si>
    <t>Hodnota</t>
  </si>
  <si>
    <t>PRŮMĚR()</t>
  </si>
  <si>
    <t>VAR.P()</t>
  </si>
  <si>
    <t>1.test</t>
  </si>
  <si>
    <t>2.test</t>
  </si>
  <si>
    <t>3.test</t>
  </si>
  <si>
    <t>4.test</t>
  </si>
  <si>
    <t>5.test</t>
  </si>
  <si>
    <t>6.test</t>
  </si>
  <si>
    <t>7.test</t>
  </si>
  <si>
    <t>8.test</t>
  </si>
  <si>
    <t>Rozsah souboru</t>
  </si>
  <si>
    <t>Výběrový průměr</t>
  </si>
  <si>
    <t>Výběrová směrodatná odchylka  1/(n-1)</t>
  </si>
  <si>
    <t>Směrodatná odchylka  1/n</t>
  </si>
  <si>
    <t>Výběrový rozptyl  1/(n-1)</t>
  </si>
  <si>
    <t>Rozptyl  1/n</t>
  </si>
  <si>
    <t>Dolní kvartil</t>
  </si>
  <si>
    <t>Horní kvartil</t>
  </si>
  <si>
    <t>0,9 kvantil</t>
  </si>
  <si>
    <t>Medián</t>
  </si>
  <si>
    <t>Šikmost</t>
  </si>
  <si>
    <t>Špičatost</t>
  </si>
  <si>
    <t>Minimum</t>
  </si>
  <si>
    <t>Maximum</t>
  </si>
  <si>
    <t>Rozpětí</t>
  </si>
  <si>
    <t>Kvartilové rozpětí</t>
  </si>
  <si>
    <t>Kvartilová odchylka</t>
  </si>
  <si>
    <t>POČET()</t>
  </si>
  <si>
    <t>SMODCH.VÝBĚR.S()</t>
  </si>
  <si>
    <t>SMODCH.P()</t>
  </si>
  <si>
    <t>VAR.S()</t>
  </si>
  <si>
    <t>PERCENTIL.INC(;0,25)</t>
  </si>
  <si>
    <t>PERCENTIL.INC(;0,75)</t>
  </si>
  <si>
    <t>PERCENTIL.INC(;0,9)</t>
  </si>
  <si>
    <t>MEDIAN()</t>
  </si>
  <si>
    <t>SKEW()</t>
  </si>
  <si>
    <t>KURT()</t>
  </si>
  <si>
    <t>MIN()</t>
  </si>
  <si>
    <t>MAX()</t>
  </si>
  <si>
    <t>MAX()-MIN()</t>
  </si>
  <si>
    <t>G29-G28</t>
  </si>
  <si>
    <t>G37/2</t>
  </si>
  <si>
    <t>N</t>
  </si>
  <si>
    <t>Student č. 1</t>
  </si>
  <si>
    <t>Student č. 2</t>
  </si>
  <si>
    <t>Student č. 3</t>
  </si>
  <si>
    <t>Student č. 4</t>
  </si>
  <si>
    <t>Student č. 5</t>
  </si>
  <si>
    <t>Student č. 6</t>
  </si>
  <si>
    <t>Student č. 7</t>
  </si>
  <si>
    <t>Student č. 8</t>
  </si>
  <si>
    <t>Student č. 9</t>
  </si>
  <si>
    <t>Student č. 10</t>
  </si>
  <si>
    <t>Student č. 11</t>
  </si>
  <si>
    <t>Student č. 12</t>
  </si>
  <si>
    <t>Student č. 13</t>
  </si>
  <si>
    <t>Student č. 14</t>
  </si>
  <si>
    <t>Student č. 15</t>
  </si>
  <si>
    <t>Student č. 16</t>
  </si>
  <si>
    <t>Student č. 17</t>
  </si>
  <si>
    <t>Student č. 18</t>
  </si>
  <si>
    <t>Student č. 19</t>
  </si>
  <si>
    <t>Student č. 20</t>
  </si>
  <si>
    <t>Student č. 21</t>
  </si>
  <si>
    <t>Student č. 22</t>
  </si>
  <si>
    <t>Student č. 23</t>
  </si>
  <si>
    <t>Student č. 24</t>
  </si>
  <si>
    <t>Student č. 25</t>
  </si>
  <si>
    <t>Student č. 26</t>
  </si>
  <si>
    <t>Student č. 30</t>
  </si>
  <si>
    <t>Student č. 31</t>
  </si>
  <si>
    <t>Student č. 27</t>
  </si>
  <si>
    <t>Student č. 28</t>
  </si>
  <si>
    <t>Student č.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</si>
</sst>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#&quot; b.&quot;;;0&quot; b.&quot;"/>
    <numFmt numFmtId="165" formatCode="0.##&quot; b.&quot;;\-0.##&quot; b.&quot;;0&quot; b.&quot;"/>
    <numFmt numFmtId="166" formatCode="0_ ;\-0\ "/>
    <numFmt numFmtId="167" formatCode="0&quot; studentů&quot;"/>
    <numFmt numFmtId="168" formatCode="0&quot; st.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vertical="center"/>
    </xf>
    <xf numFmtId="166" fontId="3" fillId="0" borderId="0" xfId="0" applyNumberFormat="1" applyFont="1"/>
    <xf numFmtId="0" fontId="3" fillId="0" borderId="0" xfId="0" applyFont="1"/>
    <xf numFmtId="165" fontId="5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8" fontId="3" fillId="0" borderId="0" xfId="0" applyNumberFormat="1" applyFont="1" applyAlignment="1">
      <alignment horizontal="center" vertical="center"/>
    </xf>
    <xf numFmtId="165" fontId="3" fillId="0" borderId="0" xfId="0" quotePrefix="1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 indent="1"/>
    </xf>
    <xf numFmtId="165" fontId="4" fillId="0" borderId="0" xfId="0" quotePrefix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right" indent="1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0" fontId="0" fillId="0" borderId="0" xfId="0" applyFill="1"/>
    <xf numFmtId="14" fontId="6" fillId="0" borderId="5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left" vertical="center"/>
    </xf>
    <xf numFmtId="1" fontId="0" fillId="0" borderId="0" xfId="0" applyNumberFormat="1" applyAlignment="1">
      <alignment horizontal="center"/>
    </xf>
  </cellXfs>
  <cellStyles count="1">
    <cellStyle name="Normální" xfId="0" builtinId="0"/>
  </cellStyles>
  <dxfs count="1"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85725</xdr:rowOff>
    </xdr:from>
    <xdr:to>
      <xdr:col>10</xdr:col>
      <xdr:colOff>514351</xdr:colOff>
      <xdr:row>8</xdr:row>
      <xdr:rowOff>133350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AD136762-E97F-7F4E-103C-4168906FBCBA}"/>
            </a:ext>
          </a:extLst>
        </xdr:cNvPr>
        <xdr:cNvSpPr txBox="1"/>
      </xdr:nvSpPr>
      <xdr:spPr>
        <a:xfrm>
          <a:off x="133350" y="85725"/>
          <a:ext cx="9667876" cy="1571625"/>
        </a:xfrm>
        <a:prstGeom prst="round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 w="3810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 u="non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Příklad 1.</a:t>
          </a:r>
        </a:p>
        <a:p>
          <a:r>
            <a:rPr lang="cs-CZ" sz="1600" b="0" u="non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Zpracujte počty klientů v cestovní kanceláři, které byly zaznamenány v jednotlivých dnech prosince roku 2023. </a:t>
          </a:r>
        </a:p>
        <a:p>
          <a:endParaRPr lang="cs-CZ" sz="500" b="0" u="none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j-lt"/>
          </a:endParaRPr>
        </a:p>
        <a:p>
          <a:r>
            <a:rPr lang="cs-CZ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a) Určete všechny probrané číselné charakteristiky pomocí funkcí MS Excelu a pokuste se popsat, co lze z jejich hodnot usoudit.</a:t>
          </a:r>
        </a:p>
        <a:p>
          <a:r>
            <a:rPr lang="cs-CZ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b) Pomocí kontingenční tabulky vytvořte tabulku a graf bodových a intervalových absolutních a relativních četností.</a:t>
          </a:r>
        </a:p>
        <a:p>
          <a:endParaRPr lang="cs-CZ" sz="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j-lt"/>
          </a:endParaRPr>
        </a:p>
        <a:p>
          <a:r>
            <a:rPr lang="cs-CZ" sz="1400" b="0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(Data si uspořádejte do excelovské tabulky (ctrl t).) </a:t>
          </a:r>
        </a:p>
        <a:p>
          <a:endParaRPr lang="cs-CZ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57150</xdr:rowOff>
    </xdr:from>
    <xdr:to>
      <xdr:col>16</xdr:col>
      <xdr:colOff>323851</xdr:colOff>
      <xdr:row>8</xdr:row>
      <xdr:rowOff>104775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8CCE57AA-4397-45D6-A5ED-73BF7DC8A70F}"/>
            </a:ext>
          </a:extLst>
        </xdr:cNvPr>
        <xdr:cNvSpPr txBox="1"/>
      </xdr:nvSpPr>
      <xdr:spPr>
        <a:xfrm>
          <a:off x="142875" y="57150"/>
          <a:ext cx="9667876" cy="1571625"/>
        </a:xfrm>
        <a:prstGeom prst="round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 w="3810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 u="non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Příklad 2.</a:t>
          </a:r>
        </a:p>
        <a:p>
          <a:r>
            <a:rPr lang="cs-CZ" sz="1600" b="0" u="non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 městě byl po dobu 60 dnů evidován počet dopravních nehod v průběhu každého celého dne.</a:t>
          </a:r>
        </a:p>
        <a:p>
          <a:r>
            <a:rPr lang="cs-CZ" sz="1600" b="0" u="non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 tabulce jsou uvedeny</a:t>
          </a:r>
          <a:r>
            <a:rPr lang="cs-CZ" sz="1600" b="0" u="none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 četnosti počtů nehod za den (4 dny bez nehod, 28 dní s jednou nehodou, atd.).</a:t>
          </a:r>
          <a:endParaRPr lang="cs-CZ" sz="500" b="0" u="none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j-lt"/>
          </a:endParaRPr>
        </a:p>
        <a:p>
          <a:r>
            <a:rPr lang="cs-CZ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a) Určete průměr, rozptyl, směrodatnou odchylku, kvartily, medián a modus.</a:t>
          </a:r>
        </a:p>
        <a:p>
          <a:r>
            <a:rPr lang="cs-CZ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b) Tabulku doplňte o relativní četnosti a kumulativní relativní četnosti.</a:t>
          </a:r>
        </a:p>
        <a:p>
          <a:r>
            <a:rPr lang="cs-CZ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c) </a:t>
          </a:r>
          <a:r>
            <a:rPr lang="cs-CZ" sz="1400" b="0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 </a:t>
          </a:r>
        </a:p>
        <a:p>
          <a:endParaRPr lang="cs-CZ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17</xdr:col>
      <xdr:colOff>361949</xdr:colOff>
      <xdr:row>7</xdr:row>
      <xdr:rowOff>123825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DA921FA4-BFB2-47A8-9004-EDB2EBBDDB21}"/>
            </a:ext>
          </a:extLst>
        </xdr:cNvPr>
        <xdr:cNvSpPr txBox="1"/>
      </xdr:nvSpPr>
      <xdr:spPr>
        <a:xfrm>
          <a:off x="0" y="1143000"/>
          <a:ext cx="11610974" cy="1266825"/>
        </a:xfrm>
        <a:prstGeom prst="round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 w="3810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 u="non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Příklad 3.</a:t>
          </a:r>
        </a:p>
        <a:p>
          <a:r>
            <a:rPr lang="cs-CZ" sz="1600" b="0" u="non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 tabulce jsou uvedeny bodové zisky studentů v průběhu jednoho semestru z 8 testů. Každý byl na jinou část probírané látky.</a:t>
          </a:r>
        </a:p>
        <a:p>
          <a:r>
            <a:rPr lang="cs-CZ" sz="1600" b="0" u="non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Spočtěte k jednotlivým testům číselné charakteristiky vybrané podle vlastního uvážení a na základě jejich hodnot vyberte test(y), které jsou nejlehčí</a:t>
          </a:r>
          <a:r>
            <a:rPr lang="cs-CZ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. Svůj výběr odůvodněte.</a:t>
          </a:r>
          <a:r>
            <a:rPr lang="cs-CZ" sz="1400" b="0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 </a:t>
          </a:r>
        </a:p>
        <a:p>
          <a:endParaRPr lang="cs-CZ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5803-0039-4CF9-8BE6-C5D4A6267FCD}">
  <dimension ref="B11:H42"/>
  <sheetViews>
    <sheetView tabSelected="1" workbookViewId="0">
      <selection activeCell="C13" sqref="C13"/>
    </sheetView>
  </sheetViews>
  <sheetFormatPr defaultRowHeight="15" x14ac:dyDescent="0.25"/>
  <cols>
    <col min="6" max="6" width="38" bestFit="1" customWidth="1"/>
    <col min="7" max="7" width="21.140625" bestFit="1" customWidth="1"/>
    <col min="8" max="8" width="16.140625" customWidth="1"/>
  </cols>
  <sheetData>
    <row r="11" spans="2:8" ht="15.75" thickBot="1" x14ac:dyDescent="0.3">
      <c r="B11" s="19" t="s">
        <v>48</v>
      </c>
      <c r="F11" s="22" t="s">
        <v>3</v>
      </c>
      <c r="G11" s="23" t="s">
        <v>4</v>
      </c>
      <c r="H11" s="24" t="s">
        <v>5</v>
      </c>
    </row>
    <row r="12" spans="2:8" x14ac:dyDescent="0.25">
      <c r="B12" s="1">
        <v>10</v>
      </c>
      <c r="F12" s="20" t="s">
        <v>16</v>
      </c>
      <c r="G12" s="21" t="s">
        <v>33</v>
      </c>
    </row>
    <row r="13" spans="2:8" x14ac:dyDescent="0.25">
      <c r="B13" s="2">
        <v>12</v>
      </c>
      <c r="F13" s="20" t="s">
        <v>17</v>
      </c>
      <c r="G13" s="21" t="s">
        <v>6</v>
      </c>
    </row>
    <row r="14" spans="2:8" x14ac:dyDescent="0.25">
      <c r="B14" s="2">
        <v>12</v>
      </c>
      <c r="F14" s="20" t="s">
        <v>18</v>
      </c>
      <c r="G14" s="21" t="s">
        <v>34</v>
      </c>
    </row>
    <row r="15" spans="2:8" x14ac:dyDescent="0.25">
      <c r="B15" s="2">
        <v>13</v>
      </c>
      <c r="F15" s="20" t="s">
        <v>19</v>
      </c>
      <c r="G15" s="21" t="s">
        <v>35</v>
      </c>
    </row>
    <row r="16" spans="2:8" x14ac:dyDescent="0.25">
      <c r="B16" s="2">
        <v>18</v>
      </c>
      <c r="F16" s="20" t="s">
        <v>20</v>
      </c>
      <c r="G16" s="21" t="s">
        <v>36</v>
      </c>
    </row>
    <row r="17" spans="2:7" x14ac:dyDescent="0.25">
      <c r="B17" s="2">
        <v>8</v>
      </c>
      <c r="F17" s="20" t="s">
        <v>21</v>
      </c>
      <c r="G17" s="21" t="s">
        <v>7</v>
      </c>
    </row>
    <row r="18" spans="2:7" x14ac:dyDescent="0.25">
      <c r="B18" s="2">
        <v>5</v>
      </c>
      <c r="F18" s="20" t="s">
        <v>22</v>
      </c>
      <c r="G18" s="21" t="s">
        <v>37</v>
      </c>
    </row>
    <row r="19" spans="2:7" x14ac:dyDescent="0.25">
      <c r="B19" s="2">
        <v>8</v>
      </c>
      <c r="F19" s="20" t="s">
        <v>23</v>
      </c>
      <c r="G19" s="21" t="s">
        <v>38</v>
      </c>
    </row>
    <row r="20" spans="2:7" x14ac:dyDescent="0.25">
      <c r="B20" s="2">
        <v>10</v>
      </c>
      <c r="F20" s="20" t="s">
        <v>24</v>
      </c>
      <c r="G20" s="21" t="s">
        <v>39</v>
      </c>
    </row>
    <row r="21" spans="2:7" x14ac:dyDescent="0.25">
      <c r="B21" s="2">
        <v>4</v>
      </c>
      <c r="F21" s="20" t="s">
        <v>25</v>
      </c>
      <c r="G21" s="21" t="s">
        <v>40</v>
      </c>
    </row>
    <row r="22" spans="2:7" x14ac:dyDescent="0.25">
      <c r="B22" s="2">
        <v>8</v>
      </c>
      <c r="F22" s="20" t="s">
        <v>26</v>
      </c>
      <c r="G22" s="21" t="s">
        <v>41</v>
      </c>
    </row>
    <row r="23" spans="2:7" x14ac:dyDescent="0.25">
      <c r="B23" s="2">
        <v>0</v>
      </c>
      <c r="F23" s="20" t="s">
        <v>27</v>
      </c>
      <c r="G23" s="21" t="s">
        <v>42</v>
      </c>
    </row>
    <row r="24" spans="2:7" x14ac:dyDescent="0.25">
      <c r="B24" s="2">
        <v>13</v>
      </c>
      <c r="F24" s="20" t="s">
        <v>28</v>
      </c>
      <c r="G24" s="21" t="s">
        <v>43</v>
      </c>
    </row>
    <row r="25" spans="2:7" x14ac:dyDescent="0.25">
      <c r="B25" s="2">
        <v>0</v>
      </c>
      <c r="F25" s="20" t="s">
        <v>29</v>
      </c>
      <c r="G25" s="21" t="s">
        <v>44</v>
      </c>
    </row>
    <row r="26" spans="2:7" x14ac:dyDescent="0.25">
      <c r="B26" s="2">
        <v>1</v>
      </c>
      <c r="F26" s="20" t="s">
        <v>30</v>
      </c>
      <c r="G26" s="21" t="s">
        <v>45</v>
      </c>
    </row>
    <row r="27" spans="2:7" x14ac:dyDescent="0.25">
      <c r="B27" s="2">
        <v>7</v>
      </c>
      <c r="F27" s="20" t="s">
        <v>31</v>
      </c>
      <c r="G27" s="21" t="s">
        <v>46</v>
      </c>
    </row>
    <row r="28" spans="2:7" x14ac:dyDescent="0.25">
      <c r="B28" s="2">
        <v>11</v>
      </c>
      <c r="F28" s="20" t="s">
        <v>32</v>
      </c>
      <c r="G28" s="21" t="s">
        <v>47</v>
      </c>
    </row>
    <row r="29" spans="2:7" x14ac:dyDescent="0.25">
      <c r="B29" s="2">
        <v>20</v>
      </c>
    </row>
    <row r="30" spans="2:7" x14ac:dyDescent="0.25">
      <c r="B30" s="2">
        <v>11</v>
      </c>
    </row>
    <row r="31" spans="2:7" x14ac:dyDescent="0.25">
      <c r="B31" s="2">
        <v>13</v>
      </c>
    </row>
    <row r="32" spans="2:7" x14ac:dyDescent="0.25">
      <c r="B32" s="2">
        <v>13</v>
      </c>
    </row>
    <row r="33" spans="2:2" x14ac:dyDescent="0.25">
      <c r="B33" s="2">
        <v>6</v>
      </c>
    </row>
    <row r="34" spans="2:2" x14ac:dyDescent="0.25">
      <c r="B34" s="2">
        <v>13</v>
      </c>
    </row>
    <row r="35" spans="2:2" x14ac:dyDescent="0.25">
      <c r="B35" s="2">
        <v>0</v>
      </c>
    </row>
    <row r="36" spans="2:2" x14ac:dyDescent="0.25">
      <c r="B36" s="2">
        <v>1</v>
      </c>
    </row>
    <row r="37" spans="2:2" x14ac:dyDescent="0.25">
      <c r="B37" s="2">
        <v>14</v>
      </c>
    </row>
    <row r="38" spans="2:2" x14ac:dyDescent="0.25">
      <c r="B38" s="2">
        <v>1</v>
      </c>
    </row>
    <row r="39" spans="2:2" x14ac:dyDescent="0.25">
      <c r="B39" s="2">
        <v>10</v>
      </c>
    </row>
    <row r="40" spans="2:2" x14ac:dyDescent="0.25">
      <c r="B40" s="2">
        <v>13</v>
      </c>
    </row>
    <row r="41" spans="2:2" x14ac:dyDescent="0.25">
      <c r="B41" s="2">
        <v>13</v>
      </c>
    </row>
    <row r="42" spans="2:2" ht="15.75" thickBot="1" x14ac:dyDescent="0.3">
      <c r="B42" s="3">
        <v>0</v>
      </c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5E637-9D67-4AFC-A5AA-874CCE57D061}">
  <dimension ref="C1:J16"/>
  <sheetViews>
    <sheetView workbookViewId="0">
      <selection activeCell="C29" sqref="C29"/>
    </sheetView>
  </sheetViews>
  <sheetFormatPr defaultRowHeight="15" x14ac:dyDescent="0.25"/>
  <cols>
    <col min="3" max="3" width="15.42578125" customWidth="1"/>
    <col min="4" max="9" width="7.5703125" customWidth="1"/>
    <col min="10" max="10" width="8.28515625" customWidth="1"/>
  </cols>
  <sheetData>
    <row r="1" spans="3:10" s="25" customFormat="1" x14ac:dyDescent="0.25"/>
    <row r="2" spans="3:10" s="25" customFormat="1" x14ac:dyDescent="0.25"/>
    <row r="3" spans="3:10" s="25" customFormat="1" x14ac:dyDescent="0.25"/>
    <row r="4" spans="3:10" s="25" customFormat="1" x14ac:dyDescent="0.25"/>
    <row r="5" spans="3:10" s="25" customFormat="1" x14ac:dyDescent="0.25"/>
    <row r="6" spans="3:10" s="25" customFormat="1" x14ac:dyDescent="0.25"/>
    <row r="7" spans="3:10" s="25" customFormat="1" x14ac:dyDescent="0.25"/>
    <row r="8" spans="3:10" s="25" customFormat="1" x14ac:dyDescent="0.25"/>
    <row r="9" spans="3:10" s="25" customFormat="1" x14ac:dyDescent="0.25"/>
    <row r="10" spans="3:10" s="25" customFormat="1" x14ac:dyDescent="0.25"/>
    <row r="11" spans="3:10" s="25" customFormat="1" x14ac:dyDescent="0.25"/>
    <row r="12" spans="3:10" s="25" customFormat="1" x14ac:dyDescent="0.25"/>
    <row r="13" spans="3:10" s="25" customFormat="1" x14ac:dyDescent="0.25"/>
    <row r="14" spans="3:10" s="25" customFormat="1" x14ac:dyDescent="0.25"/>
    <row r="15" spans="3:10" x14ac:dyDescent="0.25">
      <c r="C15" s="4" t="s">
        <v>0</v>
      </c>
      <c r="D15" s="5">
        <v>0</v>
      </c>
      <c r="E15" s="5">
        <v>1</v>
      </c>
      <c r="F15" s="5">
        <v>2</v>
      </c>
      <c r="G15" s="5">
        <v>3</v>
      </c>
      <c r="H15" s="5">
        <v>4</v>
      </c>
      <c r="I15" s="5">
        <v>5</v>
      </c>
      <c r="J15" s="5">
        <v>6</v>
      </c>
    </row>
    <row r="16" spans="3:10" ht="45" x14ac:dyDescent="0.25">
      <c r="C16" s="6" t="s">
        <v>1</v>
      </c>
      <c r="D16" s="7">
        <v>4</v>
      </c>
      <c r="E16" s="7">
        <v>28</v>
      </c>
      <c r="F16" s="7">
        <v>10</v>
      </c>
      <c r="G16" s="7">
        <v>7</v>
      </c>
      <c r="H16" s="7">
        <v>6</v>
      </c>
      <c r="I16" s="7">
        <v>4</v>
      </c>
      <c r="J16" s="7">
        <v>1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1620F-5EAB-45BD-9FAE-05F1B4D1A6E8}">
  <dimension ref="A1:O50"/>
  <sheetViews>
    <sheetView topLeftCell="A33" workbookViewId="0">
      <selection activeCell="M30" sqref="M30"/>
    </sheetView>
  </sheetViews>
  <sheetFormatPr defaultRowHeight="15" x14ac:dyDescent="0.25"/>
  <cols>
    <col min="1" max="1" width="12.28515625" bestFit="1" customWidth="1"/>
    <col min="2" max="7" width="9.5703125" bestFit="1" customWidth="1"/>
  </cols>
  <sheetData>
    <row r="1" spans="1:11" s="25" customFormat="1" x14ac:dyDescent="0.25"/>
    <row r="2" spans="1:11" s="25" customFormat="1" x14ac:dyDescent="0.25"/>
    <row r="3" spans="1:11" s="25" customFormat="1" x14ac:dyDescent="0.25"/>
    <row r="4" spans="1:11" s="25" customFormat="1" x14ac:dyDescent="0.25"/>
    <row r="5" spans="1:11" s="25" customFormat="1" x14ac:dyDescent="0.25"/>
    <row r="6" spans="1:11" s="25" customFormat="1" x14ac:dyDescent="0.25"/>
    <row r="7" spans="1:11" s="25" customFormat="1" x14ac:dyDescent="0.25"/>
    <row r="8" spans="1:11" s="25" customFormat="1" x14ac:dyDescent="0.25"/>
    <row r="9" spans="1:11" s="25" customFormat="1" ht="15.75" thickBot="1" x14ac:dyDescent="0.3"/>
    <row r="10" spans="1:11" s="25" customFormat="1" ht="16.5" thickBot="1" x14ac:dyDescent="0.3">
      <c r="B10" s="26" t="s">
        <v>8</v>
      </c>
      <c r="C10" s="26" t="s">
        <v>9</v>
      </c>
      <c r="D10" s="26" t="s">
        <v>10</v>
      </c>
      <c r="E10" s="26" t="s">
        <v>11</v>
      </c>
      <c r="F10" s="26" t="s">
        <v>12</v>
      </c>
      <c r="G10" s="26" t="s">
        <v>13</v>
      </c>
      <c r="H10" s="26" t="s">
        <v>14</v>
      </c>
      <c r="I10" s="26" t="s">
        <v>15</v>
      </c>
      <c r="K10" s="27"/>
    </row>
    <row r="11" spans="1:11" x14ac:dyDescent="0.25">
      <c r="A11" t="s">
        <v>49</v>
      </c>
      <c r="B11" s="28">
        <v>20</v>
      </c>
      <c r="C11" s="28">
        <v>5</v>
      </c>
      <c r="D11" s="28">
        <v>10</v>
      </c>
      <c r="E11" s="28">
        <v>2.5</v>
      </c>
      <c r="F11" s="28">
        <v>20</v>
      </c>
      <c r="G11" s="28">
        <v>15</v>
      </c>
      <c r="H11" s="28">
        <v>27.5</v>
      </c>
      <c r="I11" s="28">
        <v>0</v>
      </c>
    </row>
    <row r="12" spans="1:11" x14ac:dyDescent="0.25">
      <c r="A12" t="s">
        <v>50</v>
      </c>
      <c r="B12" s="28">
        <v>10</v>
      </c>
      <c r="C12" s="28">
        <v>20</v>
      </c>
      <c r="D12" s="28">
        <v>15</v>
      </c>
      <c r="E12" s="28">
        <v>5</v>
      </c>
      <c r="F12" s="28">
        <v>2.5</v>
      </c>
      <c r="G12" s="28">
        <v>20</v>
      </c>
      <c r="H12" s="28">
        <v>17.5</v>
      </c>
      <c r="I12" s="28">
        <v>20</v>
      </c>
    </row>
    <row r="13" spans="1:11" x14ac:dyDescent="0.25">
      <c r="A13" t="s">
        <v>51</v>
      </c>
      <c r="B13" s="28">
        <v>0</v>
      </c>
      <c r="C13" s="28">
        <v>10</v>
      </c>
      <c r="D13" s="28">
        <f>(MAX(0,2))*10</f>
        <v>20</v>
      </c>
      <c r="E13" s="28">
        <v>5</v>
      </c>
      <c r="F13" s="28">
        <v>15</v>
      </c>
      <c r="G13" s="28">
        <v>17.5</v>
      </c>
      <c r="H13" s="28">
        <v>27.5</v>
      </c>
      <c r="I13" s="28">
        <v>20</v>
      </c>
    </row>
    <row r="14" spans="1:11" x14ac:dyDescent="0.25">
      <c r="A14" t="s">
        <v>52</v>
      </c>
      <c r="B14" s="28">
        <f>(MAX(0,1))*10</f>
        <v>10</v>
      </c>
      <c r="C14" s="28">
        <v>10</v>
      </c>
      <c r="D14" s="28">
        <v>15</v>
      </c>
      <c r="E14" s="28">
        <v>15</v>
      </c>
      <c r="F14" s="28">
        <v>7.5</v>
      </c>
      <c r="G14" s="28">
        <v>20</v>
      </c>
      <c r="H14" s="28">
        <v>25</v>
      </c>
      <c r="I14" s="28">
        <v>20</v>
      </c>
    </row>
    <row r="15" spans="1:11" x14ac:dyDescent="0.25">
      <c r="A15" t="s">
        <v>53</v>
      </c>
      <c r="B15" s="28">
        <v>10</v>
      </c>
      <c r="C15" s="28">
        <v>20</v>
      </c>
      <c r="D15" s="28">
        <v>20</v>
      </c>
      <c r="E15" s="28">
        <v>17.5</v>
      </c>
      <c r="F15" s="28">
        <v>30</v>
      </c>
      <c r="G15" s="28">
        <v>20</v>
      </c>
      <c r="H15" s="28">
        <v>30</v>
      </c>
      <c r="I15" s="28">
        <v>20</v>
      </c>
    </row>
    <row r="16" spans="1:11" x14ac:dyDescent="0.25">
      <c r="A16" t="s">
        <v>54</v>
      </c>
      <c r="B16" s="28">
        <v>10</v>
      </c>
      <c r="C16" s="28">
        <v>10</v>
      </c>
      <c r="D16" s="28">
        <f>(MAX(0,1.5))*10</f>
        <v>15</v>
      </c>
      <c r="E16" s="28">
        <f>(MAX(0.5,1))*10</f>
        <v>10</v>
      </c>
      <c r="F16" s="28">
        <v>0</v>
      </c>
      <c r="G16" s="28">
        <f>(MAX(0.75,1.5))*10</f>
        <v>15</v>
      </c>
      <c r="H16" s="28">
        <v>7.5</v>
      </c>
      <c r="I16" s="28">
        <v>15</v>
      </c>
    </row>
    <row r="17" spans="1:15" x14ac:dyDescent="0.25">
      <c r="A17" t="s">
        <v>55</v>
      </c>
      <c r="B17" s="28">
        <v>0</v>
      </c>
      <c r="C17" s="28">
        <v>5</v>
      </c>
      <c r="D17" s="28">
        <v>10</v>
      </c>
      <c r="E17" s="28">
        <v>0</v>
      </c>
      <c r="F17" s="28" t="s">
        <v>2</v>
      </c>
      <c r="G17" s="28">
        <v>10</v>
      </c>
      <c r="H17" s="28">
        <v>15</v>
      </c>
      <c r="I17" s="28">
        <v>10</v>
      </c>
    </row>
    <row r="18" spans="1:15" x14ac:dyDescent="0.25">
      <c r="A18" t="s">
        <v>56</v>
      </c>
      <c r="B18" s="28">
        <v>20</v>
      </c>
      <c r="C18" s="28">
        <v>10</v>
      </c>
      <c r="D18" s="28">
        <v>10</v>
      </c>
      <c r="E18" s="28">
        <v>0</v>
      </c>
      <c r="F18" s="28">
        <v>0</v>
      </c>
      <c r="G18" s="28">
        <v>20</v>
      </c>
      <c r="H18" s="28">
        <v>2.5</v>
      </c>
      <c r="I18" s="28">
        <v>20</v>
      </c>
      <c r="O18">
        <v>10</v>
      </c>
    </row>
    <row r="19" spans="1:15" x14ac:dyDescent="0.25">
      <c r="A19" t="s">
        <v>57</v>
      </c>
      <c r="B19" s="28">
        <v>15</v>
      </c>
      <c r="C19" s="28">
        <v>5</v>
      </c>
      <c r="D19" s="28">
        <v>10</v>
      </c>
      <c r="E19" s="28">
        <f>(MAX(0,0.5))*10</f>
        <v>5</v>
      </c>
      <c r="F19" s="28">
        <v>7.5</v>
      </c>
      <c r="G19" s="28">
        <v>5</v>
      </c>
      <c r="H19" s="28">
        <v>20</v>
      </c>
      <c r="I19" s="28">
        <v>20</v>
      </c>
    </row>
    <row r="20" spans="1:15" x14ac:dyDescent="0.25">
      <c r="A20" t="s">
        <v>58</v>
      </c>
      <c r="B20" s="28">
        <v>0</v>
      </c>
      <c r="C20" s="28">
        <v>5</v>
      </c>
      <c r="D20" s="28">
        <v>0</v>
      </c>
      <c r="E20" s="28">
        <v>0</v>
      </c>
      <c r="F20" s="28" t="s">
        <v>2</v>
      </c>
      <c r="G20" s="28">
        <v>0</v>
      </c>
      <c r="H20" s="28">
        <v>22.5</v>
      </c>
      <c r="I20" s="28">
        <v>15</v>
      </c>
    </row>
    <row r="21" spans="1:15" x14ac:dyDescent="0.25">
      <c r="A21" t="s">
        <v>59</v>
      </c>
      <c r="B21" s="28">
        <f>(MAX(0,0))*10</f>
        <v>0</v>
      </c>
      <c r="C21" s="28">
        <f>(MAX(0,0))*10</f>
        <v>0</v>
      </c>
      <c r="D21" s="28">
        <v>20</v>
      </c>
      <c r="E21" s="28">
        <f>(MAX(0,0))*10</f>
        <v>0</v>
      </c>
      <c r="F21" s="28">
        <f>(MAX(0.5,0.75))*10</f>
        <v>7.5</v>
      </c>
      <c r="G21" s="28">
        <f>(MAX(1,1))*10</f>
        <v>10</v>
      </c>
      <c r="H21" s="28">
        <f>(MAX(2,0.5))*10</f>
        <v>20</v>
      </c>
      <c r="I21" s="28">
        <f>(MAX(1.5,2))*10</f>
        <v>20</v>
      </c>
    </row>
    <row r="22" spans="1:15" x14ac:dyDescent="0.25">
      <c r="A22" t="s">
        <v>60</v>
      </c>
      <c r="B22" s="28" t="s">
        <v>2</v>
      </c>
      <c r="C22" s="28" t="s">
        <v>2</v>
      </c>
      <c r="D22" s="28" t="s">
        <v>2</v>
      </c>
      <c r="E22" s="28" t="s">
        <v>2</v>
      </c>
      <c r="F22" s="28" t="s">
        <v>2</v>
      </c>
      <c r="G22" s="28" t="s">
        <v>2</v>
      </c>
      <c r="H22" s="28" t="s">
        <v>2</v>
      </c>
      <c r="I22" s="28" t="s">
        <v>2</v>
      </c>
    </row>
    <row r="23" spans="1:15" x14ac:dyDescent="0.25">
      <c r="A23" t="s">
        <v>61</v>
      </c>
      <c r="B23" s="28">
        <v>5</v>
      </c>
      <c r="C23" s="28">
        <v>10</v>
      </c>
      <c r="D23" s="28">
        <v>20</v>
      </c>
      <c r="E23" s="28">
        <v>12.5</v>
      </c>
      <c r="F23" s="28">
        <v>10</v>
      </c>
      <c r="G23" s="28">
        <v>17.5</v>
      </c>
      <c r="H23" s="28">
        <v>25</v>
      </c>
      <c r="I23" s="28">
        <v>15</v>
      </c>
    </row>
    <row r="24" spans="1:15" x14ac:dyDescent="0.25">
      <c r="A24" t="s">
        <v>62</v>
      </c>
      <c r="B24" s="28" t="s">
        <v>2</v>
      </c>
      <c r="C24" s="28" t="s">
        <v>2</v>
      </c>
      <c r="D24" s="28" t="s">
        <v>2</v>
      </c>
      <c r="E24" s="28" t="s">
        <v>2</v>
      </c>
      <c r="F24" s="28" t="s">
        <v>2</v>
      </c>
      <c r="G24" s="28" t="s">
        <v>2</v>
      </c>
      <c r="H24" s="28" t="s">
        <v>2</v>
      </c>
      <c r="I24" s="28" t="s">
        <v>2</v>
      </c>
    </row>
    <row r="25" spans="1:15" x14ac:dyDescent="0.25">
      <c r="A25" t="s">
        <v>63</v>
      </c>
      <c r="B25" s="28">
        <v>5</v>
      </c>
      <c r="C25" s="28">
        <v>5</v>
      </c>
      <c r="D25" s="28" t="s">
        <v>2</v>
      </c>
      <c r="E25" s="28" t="s">
        <v>2</v>
      </c>
      <c r="F25" s="28" t="s">
        <v>2</v>
      </c>
      <c r="G25" s="28" t="s">
        <v>2</v>
      </c>
      <c r="H25" s="28" t="s">
        <v>2</v>
      </c>
      <c r="I25" s="28" t="s">
        <v>2</v>
      </c>
    </row>
    <row r="26" spans="1:15" x14ac:dyDescent="0.25">
      <c r="A26" t="s">
        <v>64</v>
      </c>
      <c r="B26" s="28">
        <f>(MAX(0,0))*10</f>
        <v>0</v>
      </c>
      <c r="C26" s="28">
        <f>(MAX(0,0))*10</f>
        <v>0</v>
      </c>
      <c r="D26" s="28">
        <f>(MAX(0,1.5))*10</f>
        <v>15</v>
      </c>
      <c r="E26" s="28">
        <f>(MAX(0,0.5))*10</f>
        <v>5</v>
      </c>
      <c r="F26" s="28">
        <v>5</v>
      </c>
      <c r="G26" s="28">
        <v>12.5</v>
      </c>
      <c r="H26" s="28">
        <f>(MAX(0.5,0))*10</f>
        <v>5</v>
      </c>
      <c r="I26" s="28">
        <f>(MAX(1,2))*10</f>
        <v>20</v>
      </c>
    </row>
    <row r="27" spans="1:15" x14ac:dyDescent="0.25">
      <c r="A27" t="s">
        <v>65</v>
      </c>
      <c r="B27" s="28">
        <v>20</v>
      </c>
      <c r="C27" s="28">
        <v>7.5</v>
      </c>
      <c r="D27" s="28">
        <v>5</v>
      </c>
      <c r="E27" s="28">
        <v>0</v>
      </c>
      <c r="F27" s="28">
        <f>(MAX(0.25,0.5))*10</f>
        <v>5</v>
      </c>
      <c r="G27" s="28">
        <v>20</v>
      </c>
      <c r="H27" s="28">
        <v>25</v>
      </c>
      <c r="I27" s="28">
        <v>20</v>
      </c>
    </row>
    <row r="28" spans="1:15" x14ac:dyDescent="0.25">
      <c r="A28" t="s">
        <v>66</v>
      </c>
      <c r="B28" s="28">
        <v>20</v>
      </c>
      <c r="C28" s="28">
        <v>20</v>
      </c>
      <c r="D28" s="28">
        <v>20</v>
      </c>
      <c r="E28" s="28">
        <v>20</v>
      </c>
      <c r="F28" s="28">
        <v>25</v>
      </c>
      <c r="G28" s="28">
        <v>20</v>
      </c>
      <c r="H28" s="28">
        <v>30</v>
      </c>
      <c r="I28" s="28">
        <v>20</v>
      </c>
    </row>
    <row r="29" spans="1:15" x14ac:dyDescent="0.25">
      <c r="A29" t="s">
        <v>67</v>
      </c>
      <c r="B29" s="28">
        <v>10</v>
      </c>
      <c r="C29" s="28">
        <v>5</v>
      </c>
      <c r="D29" s="28">
        <v>20</v>
      </c>
      <c r="E29" s="28">
        <v>15</v>
      </c>
      <c r="F29" s="28">
        <v>10</v>
      </c>
      <c r="G29" s="28">
        <v>20</v>
      </c>
      <c r="H29" s="28">
        <v>5</v>
      </c>
      <c r="I29" s="28">
        <v>20</v>
      </c>
    </row>
    <row r="30" spans="1:15" x14ac:dyDescent="0.25">
      <c r="A30" t="s">
        <v>68</v>
      </c>
      <c r="B30" s="28">
        <v>10</v>
      </c>
      <c r="C30" s="28">
        <v>10</v>
      </c>
      <c r="D30" s="28">
        <v>15</v>
      </c>
      <c r="E30" s="28">
        <v>10</v>
      </c>
      <c r="F30" s="28">
        <v>17.5</v>
      </c>
      <c r="G30" s="28">
        <v>15</v>
      </c>
      <c r="H30" s="28">
        <v>17.5</v>
      </c>
      <c r="I30" s="28">
        <v>20</v>
      </c>
    </row>
    <row r="31" spans="1:15" x14ac:dyDescent="0.25">
      <c r="A31" t="s">
        <v>69</v>
      </c>
      <c r="B31" s="28">
        <v>10</v>
      </c>
      <c r="C31" s="28">
        <v>5</v>
      </c>
      <c r="D31" s="28">
        <v>20</v>
      </c>
      <c r="E31" s="28">
        <v>10</v>
      </c>
      <c r="F31" s="28">
        <f>(MAX(0.75,1.5))*10</f>
        <v>15</v>
      </c>
      <c r="G31" s="28">
        <v>15</v>
      </c>
      <c r="H31" s="28">
        <v>22.5</v>
      </c>
      <c r="I31" s="28">
        <v>20</v>
      </c>
    </row>
    <row r="32" spans="1:15" x14ac:dyDescent="0.25">
      <c r="A32" t="s">
        <v>70</v>
      </c>
      <c r="B32" s="28">
        <v>0</v>
      </c>
      <c r="C32" s="28">
        <v>5</v>
      </c>
      <c r="D32" s="28">
        <v>10</v>
      </c>
      <c r="E32" s="28">
        <v>7.5</v>
      </c>
      <c r="F32" s="28">
        <v>10</v>
      </c>
      <c r="G32" s="28">
        <v>5</v>
      </c>
      <c r="H32" s="28">
        <v>15</v>
      </c>
      <c r="I32" s="28">
        <v>5</v>
      </c>
    </row>
    <row r="33" spans="1:9" x14ac:dyDescent="0.25">
      <c r="A33" t="s">
        <v>71</v>
      </c>
      <c r="B33" s="28">
        <v>15</v>
      </c>
      <c r="C33" s="28">
        <v>20</v>
      </c>
      <c r="D33" s="28">
        <v>15</v>
      </c>
      <c r="E33" s="28">
        <v>10</v>
      </c>
      <c r="F33" s="28">
        <f>(MAX(1,0.5))*10</f>
        <v>10</v>
      </c>
      <c r="G33" s="28">
        <v>17.5</v>
      </c>
      <c r="H33" s="28">
        <f>(MAX(1.25,2))*10</f>
        <v>20</v>
      </c>
      <c r="I33" s="28">
        <v>20</v>
      </c>
    </row>
    <row r="34" spans="1:9" x14ac:dyDescent="0.25">
      <c r="A34" t="s">
        <v>72</v>
      </c>
      <c r="B34" s="28" t="s">
        <v>2</v>
      </c>
      <c r="C34" s="28" t="s">
        <v>2</v>
      </c>
      <c r="D34" s="28" t="s">
        <v>2</v>
      </c>
      <c r="E34" s="28" t="s">
        <v>2</v>
      </c>
      <c r="F34" s="28" t="s">
        <v>2</v>
      </c>
      <c r="G34" s="28" t="s">
        <v>2</v>
      </c>
      <c r="H34" s="28" t="s">
        <v>2</v>
      </c>
      <c r="I34" s="28" t="s">
        <v>2</v>
      </c>
    </row>
    <row r="35" spans="1:9" x14ac:dyDescent="0.25">
      <c r="A35" t="s">
        <v>73</v>
      </c>
      <c r="B35" s="28">
        <v>0</v>
      </c>
      <c r="C35" s="28" t="s">
        <v>2</v>
      </c>
      <c r="D35" s="28">
        <v>0</v>
      </c>
      <c r="E35" s="28">
        <v>0</v>
      </c>
      <c r="F35" s="28">
        <v>0</v>
      </c>
      <c r="G35" s="28">
        <v>10</v>
      </c>
      <c r="H35" s="28">
        <v>0</v>
      </c>
      <c r="I35" s="28">
        <v>0</v>
      </c>
    </row>
    <row r="36" spans="1:9" x14ac:dyDescent="0.25">
      <c r="A36" t="s">
        <v>74</v>
      </c>
      <c r="B36" s="28">
        <f>(MAX(1.25))*10</f>
        <v>12.5</v>
      </c>
      <c r="C36" s="28">
        <v>10</v>
      </c>
      <c r="D36" s="28">
        <f>(MAX(0,1.5))*10</f>
        <v>15</v>
      </c>
      <c r="E36" s="28">
        <v>20</v>
      </c>
      <c r="F36" s="28">
        <f>(MAX(0.5,1))*10</f>
        <v>10</v>
      </c>
      <c r="G36" s="28">
        <v>17.5</v>
      </c>
      <c r="H36" s="28">
        <f>(MAX(1.5,2.5))*10</f>
        <v>25</v>
      </c>
      <c r="I36" s="28">
        <v>20</v>
      </c>
    </row>
    <row r="37" spans="1:9" x14ac:dyDescent="0.25">
      <c r="A37" t="s">
        <v>77</v>
      </c>
      <c r="B37" s="28">
        <v>5</v>
      </c>
      <c r="C37" s="28">
        <v>0</v>
      </c>
      <c r="D37" s="28">
        <v>0</v>
      </c>
      <c r="E37" s="28">
        <v>5</v>
      </c>
      <c r="F37" s="28" t="s">
        <v>2</v>
      </c>
      <c r="G37" s="28" t="s">
        <v>2</v>
      </c>
      <c r="H37" s="28" t="s">
        <v>2</v>
      </c>
      <c r="I37" s="28" t="s">
        <v>2</v>
      </c>
    </row>
    <row r="38" spans="1:9" x14ac:dyDescent="0.25">
      <c r="A38" t="s">
        <v>78</v>
      </c>
      <c r="B38" s="28">
        <v>0</v>
      </c>
      <c r="C38" s="28">
        <f>(MAX(0.5,0.5))*10</f>
        <v>5</v>
      </c>
      <c r="D38" s="28">
        <f>(MAX(0,1.5))*10</f>
        <v>15</v>
      </c>
      <c r="E38" s="28">
        <v>5</v>
      </c>
      <c r="F38" s="28">
        <v>15</v>
      </c>
      <c r="G38" s="28">
        <v>10</v>
      </c>
      <c r="H38" s="28">
        <v>22.5</v>
      </c>
      <c r="I38" s="28">
        <v>20</v>
      </c>
    </row>
    <row r="39" spans="1:9" x14ac:dyDescent="0.25">
      <c r="A39" t="s">
        <v>79</v>
      </c>
      <c r="B39" s="28">
        <v>15</v>
      </c>
      <c r="C39" s="28">
        <v>5</v>
      </c>
      <c r="D39" s="28">
        <v>10</v>
      </c>
      <c r="E39" s="28">
        <v>7.5</v>
      </c>
      <c r="F39" s="28">
        <v>22.5</v>
      </c>
      <c r="G39" s="28">
        <v>20</v>
      </c>
      <c r="H39" s="28">
        <v>25</v>
      </c>
      <c r="I39" s="28">
        <v>20</v>
      </c>
    </row>
    <row r="40" spans="1:9" x14ac:dyDescent="0.25">
      <c r="A40" t="s">
        <v>75</v>
      </c>
      <c r="B40" s="28">
        <v>10</v>
      </c>
      <c r="C40" s="28">
        <v>5</v>
      </c>
      <c r="D40" s="28">
        <v>20</v>
      </c>
      <c r="E40" s="28">
        <v>5</v>
      </c>
      <c r="F40" s="28">
        <v>7.5</v>
      </c>
      <c r="G40" s="28">
        <v>17.5</v>
      </c>
      <c r="H40" s="28">
        <v>25</v>
      </c>
      <c r="I40" s="28">
        <v>20</v>
      </c>
    </row>
    <row r="41" spans="1:9" x14ac:dyDescent="0.25">
      <c r="A41" t="s">
        <v>76</v>
      </c>
      <c r="B41" s="28">
        <v>20</v>
      </c>
      <c r="C41" s="28">
        <v>20</v>
      </c>
      <c r="D41" s="28">
        <v>20</v>
      </c>
      <c r="E41" s="28">
        <v>7.5</v>
      </c>
      <c r="F41" s="28">
        <v>17.5</v>
      </c>
      <c r="G41" s="28">
        <v>12.5</v>
      </c>
      <c r="H41" s="28">
        <v>25</v>
      </c>
      <c r="I41" s="28">
        <v>15</v>
      </c>
    </row>
    <row r="42" spans="1:9" x14ac:dyDescent="0.25">
      <c r="B42" s="12"/>
      <c r="C42" s="11"/>
      <c r="D42" s="14"/>
      <c r="E42" s="18"/>
      <c r="F42" s="11"/>
      <c r="G42" s="11"/>
      <c r="H42" s="11"/>
      <c r="I42" s="11"/>
    </row>
    <row r="43" spans="1:9" x14ac:dyDescent="0.25">
      <c r="B43" s="12"/>
      <c r="C43" s="11"/>
      <c r="D43" s="14"/>
      <c r="E43" s="18"/>
      <c r="F43" s="11"/>
      <c r="G43" s="11"/>
      <c r="H43" s="11"/>
      <c r="I43" s="11"/>
    </row>
    <row r="44" spans="1:9" x14ac:dyDescent="0.25">
      <c r="B44" s="8"/>
      <c r="C44" s="8"/>
      <c r="D44" s="8"/>
      <c r="E44" s="8"/>
      <c r="F44" s="8"/>
      <c r="G44" s="8"/>
      <c r="H44" s="8"/>
      <c r="I44" s="8"/>
    </row>
    <row r="45" spans="1:9" x14ac:dyDescent="0.25">
      <c r="B45" s="9"/>
      <c r="C45" s="9"/>
      <c r="D45" s="9"/>
      <c r="E45" s="9"/>
      <c r="F45" s="9"/>
      <c r="G45" s="9"/>
      <c r="H45" s="9"/>
      <c r="I45" s="9"/>
    </row>
    <row r="46" spans="1:9" x14ac:dyDescent="0.25">
      <c r="B46" s="10"/>
      <c r="C46" s="10"/>
      <c r="D46" s="10"/>
      <c r="E46" s="10"/>
      <c r="F46" s="10"/>
      <c r="G46" s="10"/>
      <c r="H46" s="10"/>
      <c r="I46" s="10"/>
    </row>
    <row r="47" spans="1:9" x14ac:dyDescent="0.25">
      <c r="B47" s="12"/>
      <c r="C47" s="12"/>
      <c r="D47" s="11"/>
      <c r="E47" s="11"/>
      <c r="F47" s="11"/>
      <c r="G47" s="11"/>
      <c r="H47" s="11"/>
      <c r="I47" s="11"/>
    </row>
    <row r="48" spans="1:9" x14ac:dyDescent="0.25">
      <c r="B48" s="16"/>
      <c r="C48" s="16"/>
      <c r="D48" s="16"/>
      <c r="E48" s="16"/>
      <c r="F48" s="16"/>
      <c r="G48" s="16"/>
      <c r="H48" s="13"/>
      <c r="I48" s="13"/>
    </row>
    <row r="49" spans="2:9" x14ac:dyDescent="0.25">
      <c r="B49" s="14"/>
      <c r="C49" s="14"/>
      <c r="D49" s="11"/>
      <c r="E49" s="11"/>
      <c r="F49" s="11"/>
      <c r="G49" s="10"/>
      <c r="H49" s="10"/>
      <c r="I49" s="10"/>
    </row>
    <row r="50" spans="2:9" x14ac:dyDescent="0.25">
      <c r="B50" s="17"/>
      <c r="C50" s="17"/>
      <c r="D50" s="17"/>
      <c r="E50" s="17"/>
      <c r="F50" s="17"/>
      <c r="G50" s="17"/>
      <c r="H50" s="15"/>
      <c r="I50" s="15"/>
    </row>
  </sheetData>
  <phoneticPr fontId="7" type="noConversion"/>
  <conditionalFormatting sqref="B44:I44">
    <cfRule type="cellIs" dxfId="0" priority="1" stopIfTrue="1" operator="lessThanOrEqual">
      <formula>0</formula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Klienti cestovní kanceláře</vt:lpstr>
      <vt:lpstr>Nehody ve městě</vt:lpstr>
      <vt:lpstr>Pisemky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Fišer Jiří</cp:lastModifiedBy>
  <dcterms:created xsi:type="dcterms:W3CDTF">2023-04-02T18:28:29Z</dcterms:created>
  <dcterms:modified xsi:type="dcterms:W3CDTF">2024-04-02T22:57:49Z</dcterms:modified>
</cp:coreProperties>
</file>