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TomeckovaI\Plocha\SZD_Stat 1\denni08\"/>
    </mc:Choice>
  </mc:AlternateContent>
  <xr:revisionPtr revIDLastSave="0" documentId="13_ncr:1_{B93E03CA-ADEE-45E9-ADBE-5DF501FBCD7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ty 3.dubna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D44" i="2"/>
  <c r="D43" i="2"/>
  <c r="G37" i="2"/>
  <c r="G38" i="2"/>
  <c r="G36" i="2"/>
  <c r="E38" i="2"/>
  <c r="E37" i="2"/>
  <c r="E36" i="2"/>
  <c r="D7" i="2"/>
  <c r="D8" i="2" s="1"/>
  <c r="D6" i="2"/>
  <c r="J17" i="2"/>
  <c r="D18" i="2" l="1"/>
  <c r="D21" i="2" s="1"/>
  <c r="E18" i="2"/>
  <c r="E21" i="2" s="1"/>
  <c r="F18" i="2"/>
  <c r="F21" i="2" s="1"/>
  <c r="G18" i="2"/>
  <c r="G21" i="2" s="1"/>
  <c r="H18" i="2"/>
  <c r="H21" i="2" s="1"/>
  <c r="I18" i="2"/>
  <c r="I21" i="2" s="1"/>
  <c r="C18" i="2"/>
  <c r="C21" i="2" l="1"/>
  <c r="J21" i="2" s="1"/>
  <c r="J18" i="2"/>
  <c r="D30" i="2" l="1"/>
  <c r="E30" i="2"/>
  <c r="F30" i="2"/>
  <c r="G30" i="2"/>
  <c r="H30" i="2"/>
  <c r="I30" i="2"/>
  <c r="C30" i="2"/>
  <c r="D27" i="2"/>
  <c r="E27" i="2"/>
  <c r="F27" i="2"/>
  <c r="G27" i="2"/>
  <c r="H27" i="2"/>
  <c r="I27" i="2"/>
  <c r="C27" i="2"/>
  <c r="D23" i="2"/>
  <c r="E23" i="2"/>
  <c r="F23" i="2"/>
  <c r="G23" i="2"/>
  <c r="H23" i="2"/>
  <c r="I23" i="2"/>
  <c r="C23" i="2"/>
  <c r="J23" i="2" s="1"/>
  <c r="J26" i="2" l="1"/>
  <c r="J25" i="2"/>
  <c r="J30" i="2" s="1"/>
  <c r="J27" i="2"/>
</calcChain>
</file>

<file path=xl/sharedStrings.xml><?xml version="1.0" encoding="utf-8"?>
<sst xmlns="http://schemas.openxmlformats.org/spreadsheetml/2006/main" count="64" uniqueCount="56">
  <si>
    <t>počet nehod za den</t>
  </si>
  <si>
    <t>počet dnů s uvedeným počtem nehod</t>
  </si>
  <si>
    <t>pravděpodobnosti</t>
  </si>
  <si>
    <t xml:space="preserve"> = počet sledovaných dní</t>
  </si>
  <si>
    <t xml:space="preserve"> kontrola správnosti</t>
  </si>
  <si>
    <t>výpočet střední hodnoty</t>
  </si>
  <si>
    <t xml:space="preserve"> = střední hodnota</t>
  </si>
  <si>
    <t>suma</t>
  </si>
  <si>
    <t>výpočet rozptylu</t>
  </si>
  <si>
    <t xml:space="preserve"> = rozptyl</t>
  </si>
  <si>
    <t xml:space="preserve"> = směrodatná odchylka</t>
  </si>
  <si>
    <t>výpočet koef. Šikmosti</t>
  </si>
  <si>
    <t>1. příklad</t>
  </si>
  <si>
    <t>E(X) =</t>
  </si>
  <si>
    <t>parametry rozdělení</t>
  </si>
  <si>
    <t>n=</t>
  </si>
  <si>
    <t>výstřely</t>
  </si>
  <si>
    <t>p=</t>
  </si>
  <si>
    <t>pravděpodobnost zásahu</t>
  </si>
  <si>
    <t>n * p  =</t>
  </si>
  <si>
    <t>D(X) =</t>
  </si>
  <si>
    <t>n*p*(1-p)</t>
  </si>
  <si>
    <r>
      <t xml:space="preserve">směrodatná odchylka  </t>
    </r>
    <r>
      <rPr>
        <sz val="11"/>
        <color theme="1"/>
        <rFont val="Calibri"/>
        <family val="2"/>
        <charset val="238"/>
      </rPr>
      <t>σ =</t>
    </r>
  </si>
  <si>
    <t>D(x)^(1/2)</t>
  </si>
  <si>
    <t>Odpověď:                                                                                   V průměru lze očekávat 3 zásahy. Nejpravděpodobněji dojde ke 3 až 4 zásahům.</t>
  </si>
  <si>
    <t>2. příklad</t>
  </si>
  <si>
    <t xml:space="preserve"> = směrodatná odchylka (jiným způsobem)</t>
  </si>
  <si>
    <t xml:space="preserve"> = A</t>
  </si>
  <si>
    <t>koeficient šikmosti</t>
  </si>
  <si>
    <t>výpočet koef. Špičatosti</t>
  </si>
  <si>
    <t>koeficient špičatosti</t>
  </si>
  <si>
    <t>Odpovědi:</t>
  </si>
  <si>
    <r>
      <t xml:space="preserve">V </t>
    </r>
    <r>
      <rPr>
        <b/>
        <sz val="11"/>
        <color theme="1"/>
        <rFont val="Calibri"/>
        <family val="2"/>
        <charset val="238"/>
        <scheme val="minor"/>
      </rPr>
      <t>průměru</t>
    </r>
    <r>
      <rPr>
        <sz val="11"/>
        <color theme="1"/>
        <rFont val="Calibri"/>
        <family val="2"/>
        <charset val="238"/>
        <scheme val="minor"/>
      </rPr>
      <t xml:space="preserve"> lze očekávat </t>
    </r>
    <r>
      <rPr>
        <b/>
        <sz val="11"/>
        <color theme="1"/>
        <rFont val="Calibri"/>
        <family val="2"/>
        <charset val="238"/>
        <scheme val="minor"/>
      </rPr>
      <t>2 nehody</t>
    </r>
    <r>
      <rPr>
        <sz val="11"/>
        <color theme="1"/>
        <rFont val="Calibri"/>
        <family val="2"/>
        <charset val="238"/>
        <scheme val="minor"/>
      </rPr>
      <t xml:space="preserve"> za den.</t>
    </r>
  </si>
  <si>
    <r>
      <rPr>
        <b/>
        <sz val="11"/>
        <color theme="1"/>
        <rFont val="Calibri"/>
        <family val="2"/>
        <charset val="238"/>
        <scheme val="minor"/>
      </rPr>
      <t>Nejpravděpodobněji</t>
    </r>
    <r>
      <rPr>
        <sz val="11"/>
        <color theme="1"/>
        <rFont val="Calibri"/>
        <family val="2"/>
        <charset val="238"/>
        <scheme val="minor"/>
      </rPr>
      <t xml:space="preserve"> bude počet nehod </t>
    </r>
    <r>
      <rPr>
        <b/>
        <sz val="11"/>
        <color theme="1"/>
        <rFont val="Calibri"/>
        <family val="2"/>
        <charset val="238"/>
        <scheme val="minor"/>
      </rPr>
      <t>mezi 0 a 4mi</t>
    </r>
    <r>
      <rPr>
        <sz val="11"/>
        <color theme="1"/>
        <rFont val="Calibri"/>
        <family val="2"/>
        <charset val="238"/>
        <scheme val="minor"/>
      </rPr>
      <t>.</t>
    </r>
  </si>
  <si>
    <r>
      <t>Spíše</t>
    </r>
    <r>
      <rPr>
        <b/>
        <sz val="11"/>
        <color theme="1"/>
        <rFont val="Calibri"/>
        <family val="2"/>
        <charset val="238"/>
        <scheme val="minor"/>
      </rPr>
      <t xml:space="preserve"> lze očekávat nižší počet nehod</t>
    </r>
    <r>
      <rPr>
        <sz val="11"/>
        <color theme="1"/>
        <rFont val="Calibri"/>
        <family val="2"/>
        <charset val="238"/>
        <scheme val="minor"/>
      </rPr>
      <t xml:space="preserve"> než ty vysoké hodnoty 5 nebo 6 nehod za jeden den.</t>
    </r>
  </si>
  <si>
    <r>
      <rPr>
        <b/>
        <sz val="11"/>
        <color theme="1"/>
        <rFont val="Calibri"/>
        <family val="2"/>
        <charset val="238"/>
        <scheme val="minor"/>
      </rPr>
      <t>Žádná speciální špičatost</t>
    </r>
    <r>
      <rPr>
        <sz val="11"/>
        <color theme="1"/>
        <rFont val="Calibri"/>
        <family val="2"/>
        <charset val="238"/>
        <scheme val="minor"/>
      </rPr>
      <t xml:space="preserve"> pravděpodobnostní funkce není pozorována. Hodnoty koeficientu jsou sice záporné, ale blízké nule.</t>
    </r>
  </si>
  <si>
    <t>3. příklad</t>
  </si>
  <si>
    <t>4. příklad</t>
  </si>
  <si>
    <r>
      <t xml:space="preserve">X </t>
    </r>
    <r>
      <rPr>
        <sz val="11"/>
        <color theme="1"/>
        <rFont val="Calibri"/>
        <family val="2"/>
        <charset val="238"/>
      </rPr>
      <t>˜ N(0,1)</t>
    </r>
  </si>
  <si>
    <t>P(X &lt; 2,31) =</t>
  </si>
  <si>
    <t>P(X &lt; -1,1) =</t>
  </si>
  <si>
    <t>P(-0,41 &lt; X &lt; 2,92) =</t>
  </si>
  <si>
    <t>%</t>
  </si>
  <si>
    <t xml:space="preserve"> =</t>
  </si>
  <si>
    <r>
      <t xml:space="preserve">X </t>
    </r>
    <r>
      <rPr>
        <sz val="11"/>
        <color theme="1"/>
        <rFont val="Calibri"/>
        <family val="2"/>
        <charset val="238"/>
      </rPr>
      <t>˜ Ro(0 min.  ;  10 min. )</t>
    </r>
  </si>
  <si>
    <t>a=</t>
  </si>
  <si>
    <t>b=</t>
  </si>
  <si>
    <t>minut</t>
  </si>
  <si>
    <t xml:space="preserve">σ = </t>
  </si>
  <si>
    <t>minut na druhou</t>
  </si>
  <si>
    <t>Odpověď:                                                                                                              V průměru bude čekat 5 minut. Nejpravděpodobněji bude čekat  něco mezi 2ma a 8mi minutami.</t>
  </si>
  <si>
    <t xml:space="preserve"> =(C16-$J$21)^3 * C18</t>
  </si>
  <si>
    <t xml:space="preserve"> =(C16-$J$21)^4 * C18</t>
  </si>
  <si>
    <t xml:space="preserve"> =(C16-$J$21)^2 * C18</t>
  </si>
  <si>
    <t xml:space="preserve">  =C17/$J$17</t>
  </si>
  <si>
    <t xml:space="preserve">  =C16*C18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</si>
</sst>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1" xfId="0" applyBorder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0" fillId="5" borderId="0" xfId="0" applyFill="1"/>
    <xf numFmtId="0" fontId="1" fillId="5" borderId="1" xfId="0" applyFont="1" applyFill="1" applyBorder="1"/>
    <xf numFmtId="0" fontId="1" fillId="5" borderId="0" xfId="0" applyFont="1" applyFill="1"/>
    <xf numFmtId="0" fontId="0" fillId="0" borderId="0" xfId="0" applyBorder="1"/>
    <xf numFmtId="0" fontId="1" fillId="2" borderId="0" xfId="0" applyFont="1" applyFill="1"/>
    <xf numFmtId="0" fontId="1" fillId="2" borderId="0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6" borderId="0" xfId="0" applyFill="1"/>
    <xf numFmtId="0" fontId="1" fillId="6" borderId="1" xfId="0" applyFont="1" applyFill="1" applyBorder="1"/>
    <xf numFmtId="0" fontId="1" fillId="6" borderId="0" xfId="0" applyFont="1" applyFill="1"/>
    <xf numFmtId="0" fontId="0" fillId="7" borderId="2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0" fillId="7" borderId="9" xfId="0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 applyBorder="1"/>
    <xf numFmtId="0" fontId="0" fillId="7" borderId="6" xfId="0" applyFill="1" applyBorder="1"/>
    <xf numFmtId="0" fontId="0" fillId="7" borderId="5" xfId="0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0" fillId="7" borderId="6" xfId="0" applyFill="1" applyBorder="1" applyAlignment="1">
      <alignment horizontal="left" wrapText="1"/>
    </xf>
    <xf numFmtId="0" fontId="0" fillId="7" borderId="7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0"/>
  <sheetViews>
    <sheetView tabSelected="1" zoomScaleNormal="100" workbookViewId="0">
      <selection activeCell="G32" sqref="G32"/>
    </sheetView>
  </sheetViews>
  <sheetFormatPr defaultRowHeight="15" x14ac:dyDescent="0.25"/>
  <cols>
    <col min="2" max="2" width="35.140625" bestFit="1" customWidth="1"/>
    <col min="3" max="3" width="10" customWidth="1"/>
    <col min="10" max="10" width="16.5703125" style="6" bestFit="1" customWidth="1"/>
    <col min="14" max="14" width="11.28515625" customWidth="1"/>
  </cols>
  <sheetData>
    <row r="1" spans="1:17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5"/>
      <c r="J1" s="15"/>
      <c r="K1" s="15"/>
      <c r="L1" s="14"/>
      <c r="M1" s="14"/>
      <c r="N1" s="14"/>
      <c r="O1" s="14"/>
      <c r="P1" s="14"/>
      <c r="Q1" s="14"/>
    </row>
    <row r="2" spans="1:17" x14ac:dyDescent="0.25">
      <c r="I2" s="13"/>
      <c r="J2" s="13"/>
      <c r="K2" s="13"/>
    </row>
    <row r="3" spans="1:17" x14ac:dyDescent="0.25">
      <c r="C3" t="s">
        <v>14</v>
      </c>
      <c r="E3" s="16" t="s">
        <v>15</v>
      </c>
      <c r="F3">
        <v>4</v>
      </c>
      <c r="G3" t="s">
        <v>16</v>
      </c>
      <c r="I3" s="13"/>
      <c r="J3" s="13"/>
      <c r="K3" s="13"/>
    </row>
    <row r="4" spans="1:17" x14ac:dyDescent="0.25">
      <c r="B4" s="16"/>
      <c r="E4" s="16" t="s">
        <v>17</v>
      </c>
      <c r="F4">
        <v>0.8</v>
      </c>
      <c r="G4" t="s">
        <v>18</v>
      </c>
      <c r="I4" s="13"/>
      <c r="J4" s="13"/>
      <c r="K4" s="13"/>
    </row>
    <row r="5" spans="1:17" ht="15.75" thickBot="1" x14ac:dyDescent="0.3">
      <c r="B5" s="16"/>
      <c r="I5" s="13"/>
      <c r="J5" s="13"/>
      <c r="K5" s="13"/>
    </row>
    <row r="6" spans="1:17" x14ac:dyDescent="0.25">
      <c r="B6" s="16" t="s">
        <v>13</v>
      </c>
      <c r="C6" t="s">
        <v>19</v>
      </c>
      <c r="D6">
        <f>F3*F4</f>
        <v>3.2</v>
      </c>
      <c r="E6" s="21" t="s">
        <v>24</v>
      </c>
      <c r="F6" s="22"/>
      <c r="G6" s="22"/>
      <c r="H6" s="22"/>
      <c r="I6" s="23"/>
      <c r="J6" s="13"/>
      <c r="K6" s="13"/>
    </row>
    <row r="7" spans="1:17" x14ac:dyDescent="0.25">
      <c r="B7" s="16" t="s">
        <v>20</v>
      </c>
      <c r="C7" t="s">
        <v>21</v>
      </c>
      <c r="D7">
        <f>F3*F4*(1-F4)</f>
        <v>0.6399999999999999</v>
      </c>
      <c r="E7" s="24"/>
      <c r="F7" s="25"/>
      <c r="G7" s="25"/>
      <c r="H7" s="25"/>
      <c r="I7" s="26"/>
      <c r="J7" s="13"/>
      <c r="K7" s="13"/>
    </row>
    <row r="8" spans="1:17" ht="15.75" thickBot="1" x14ac:dyDescent="0.3">
      <c r="B8" s="16" t="s">
        <v>22</v>
      </c>
      <c r="C8" t="s">
        <v>23</v>
      </c>
      <c r="D8">
        <f>D7^(1/2)</f>
        <v>0.79999999999999993</v>
      </c>
      <c r="E8" s="27"/>
      <c r="F8" s="28"/>
      <c r="G8" s="28"/>
      <c r="H8" s="28"/>
      <c r="I8" s="29"/>
      <c r="J8" s="13"/>
      <c r="K8" s="13"/>
    </row>
    <row r="9" spans="1:17" x14ac:dyDescent="0.25">
      <c r="I9" s="13"/>
      <c r="J9" s="13"/>
      <c r="K9" s="13"/>
    </row>
    <row r="10" spans="1:17" x14ac:dyDescent="0.25">
      <c r="I10" s="13"/>
      <c r="J10" s="13"/>
      <c r="K10" s="13"/>
    </row>
    <row r="11" spans="1:17" x14ac:dyDescent="0.25">
      <c r="I11" s="13"/>
      <c r="J11" s="13"/>
      <c r="K11" s="13"/>
    </row>
    <row r="12" spans="1:17" x14ac:dyDescent="0.25">
      <c r="A12" s="14" t="s">
        <v>25</v>
      </c>
      <c r="B12" s="14"/>
      <c r="C12" s="14"/>
      <c r="D12" s="14"/>
      <c r="E12" s="14"/>
      <c r="F12" s="14"/>
      <c r="G12" s="14"/>
      <c r="H12" s="14"/>
      <c r="I12" s="15"/>
      <c r="J12" s="15"/>
      <c r="K12" s="15"/>
      <c r="L12" s="14"/>
      <c r="M12" s="14"/>
      <c r="N12" s="14"/>
      <c r="O12" s="14"/>
      <c r="P12" s="14"/>
      <c r="Q12" s="14"/>
    </row>
    <row r="13" spans="1:17" x14ac:dyDescent="0.25">
      <c r="I13" s="13"/>
      <c r="J13" s="13"/>
      <c r="K13" s="13"/>
    </row>
    <row r="14" spans="1:17" x14ac:dyDescent="0.25">
      <c r="I14" s="13"/>
      <c r="J14" s="13"/>
      <c r="K14" s="13"/>
    </row>
    <row r="15" spans="1:17" x14ac:dyDescent="0.25">
      <c r="J15" s="8" t="s">
        <v>7</v>
      </c>
    </row>
    <row r="16" spans="1:17" x14ac:dyDescent="0.25">
      <c r="B16" t="s">
        <v>0</v>
      </c>
      <c r="C16">
        <v>0</v>
      </c>
      <c r="D16">
        <v>1</v>
      </c>
      <c r="E16">
        <v>2</v>
      </c>
      <c r="F16">
        <v>3</v>
      </c>
      <c r="G16">
        <v>4</v>
      </c>
      <c r="H16">
        <v>5</v>
      </c>
      <c r="I16">
        <v>6</v>
      </c>
    </row>
    <row r="17" spans="2:20" x14ac:dyDescent="0.25">
      <c r="B17" t="s">
        <v>1</v>
      </c>
      <c r="C17">
        <v>4</v>
      </c>
      <c r="D17">
        <v>28</v>
      </c>
      <c r="E17">
        <v>10</v>
      </c>
      <c r="F17">
        <v>7</v>
      </c>
      <c r="G17">
        <v>6</v>
      </c>
      <c r="H17">
        <v>4</v>
      </c>
      <c r="I17">
        <v>1</v>
      </c>
      <c r="J17" s="7">
        <f>SUM(C17:I17)</f>
        <v>60</v>
      </c>
      <c r="K17" s="1" t="s">
        <v>3</v>
      </c>
    </row>
    <row r="18" spans="2:20" ht="15.75" thickBot="1" x14ac:dyDescent="0.3">
      <c r="B18" s="2" t="s">
        <v>2</v>
      </c>
      <c r="C18" s="3">
        <f>C17/$J$17</f>
        <v>6.6666666666666666E-2</v>
      </c>
      <c r="D18" s="3">
        <f t="shared" ref="D18:I18" si="0">D17/$J$17</f>
        <v>0.46666666666666667</v>
      </c>
      <c r="E18" s="3">
        <f t="shared" si="0"/>
        <v>0.16666666666666666</v>
      </c>
      <c r="F18" s="3">
        <f t="shared" si="0"/>
        <v>0.11666666666666667</v>
      </c>
      <c r="G18" s="3">
        <f t="shared" si="0"/>
        <v>0.1</v>
      </c>
      <c r="H18" s="3">
        <f t="shared" si="0"/>
        <v>6.6666666666666666E-2</v>
      </c>
      <c r="I18" s="3">
        <f t="shared" si="0"/>
        <v>1.6666666666666666E-2</v>
      </c>
      <c r="J18" s="8">
        <f>SUM(C18:I18)</f>
        <v>1</v>
      </c>
      <c r="K18" s="1" t="s">
        <v>4</v>
      </c>
      <c r="L18" s="1"/>
    </row>
    <row r="19" spans="2:20" x14ac:dyDescent="0.25">
      <c r="C19" t="s">
        <v>54</v>
      </c>
      <c r="O19" s="31" t="s">
        <v>31</v>
      </c>
      <c r="P19" s="32"/>
      <c r="Q19" s="32"/>
      <c r="R19" s="32"/>
      <c r="S19" s="32"/>
      <c r="T19" s="33"/>
    </row>
    <row r="20" spans="2:20" x14ac:dyDescent="0.25">
      <c r="O20" s="34"/>
      <c r="P20" s="35"/>
      <c r="Q20" s="35"/>
      <c r="R20" s="35"/>
      <c r="S20" s="35"/>
      <c r="T20" s="36"/>
    </row>
    <row r="21" spans="2:20" x14ac:dyDescent="0.25">
      <c r="B21" s="4" t="s">
        <v>5</v>
      </c>
      <c r="C21">
        <f>C16*C18</f>
        <v>0</v>
      </c>
      <c r="D21">
        <f t="shared" ref="D21:I21" si="1">D16*D18</f>
        <v>0.46666666666666667</v>
      </c>
      <c r="E21">
        <f t="shared" si="1"/>
        <v>0.33333333333333331</v>
      </c>
      <c r="F21">
        <f t="shared" si="1"/>
        <v>0.35</v>
      </c>
      <c r="G21">
        <f t="shared" si="1"/>
        <v>0.4</v>
      </c>
      <c r="H21">
        <f t="shared" si="1"/>
        <v>0.33333333333333331</v>
      </c>
      <c r="I21">
        <f t="shared" si="1"/>
        <v>0.1</v>
      </c>
      <c r="J21" s="9">
        <f>SUM(C21:I21)</f>
        <v>1.9833333333333332</v>
      </c>
      <c r="K21" s="5" t="s">
        <v>6</v>
      </c>
      <c r="L21" s="4"/>
      <c r="O21" s="34" t="s">
        <v>32</v>
      </c>
      <c r="P21" s="35"/>
      <c r="Q21" s="35"/>
      <c r="R21" s="35"/>
      <c r="S21" s="35"/>
      <c r="T21" s="36"/>
    </row>
    <row r="22" spans="2:20" x14ac:dyDescent="0.25">
      <c r="C22" t="s">
        <v>55</v>
      </c>
      <c r="O22" s="34"/>
      <c r="P22" s="35"/>
      <c r="Q22" s="35"/>
      <c r="R22" s="35"/>
      <c r="S22" s="35"/>
      <c r="T22" s="36"/>
    </row>
    <row r="23" spans="2:20" x14ac:dyDescent="0.25">
      <c r="B23" s="10" t="s">
        <v>8</v>
      </c>
      <c r="C23">
        <f>(C16-$J$21)^2 * C18</f>
        <v>0.26224074074074072</v>
      </c>
      <c r="D23">
        <f t="shared" ref="D23:I23" si="2">(D16-$J$21)^2 * D18</f>
        <v>0.45124074074074061</v>
      </c>
      <c r="E23">
        <f t="shared" si="2"/>
        <v>4.6296296296297195E-5</v>
      </c>
      <c r="F23">
        <f t="shared" si="2"/>
        <v>0.12058796296296301</v>
      </c>
      <c r="G23">
        <f t="shared" si="2"/>
        <v>0.40669444444444447</v>
      </c>
      <c r="H23">
        <f t="shared" si="2"/>
        <v>0.60668518518518511</v>
      </c>
      <c r="I23">
        <f t="shared" si="2"/>
        <v>0.2688935185185185</v>
      </c>
      <c r="J23" s="11">
        <f>SUM(C23:I23)</f>
        <v>2.1163888888888889</v>
      </c>
      <c r="K23" s="12" t="s">
        <v>9</v>
      </c>
      <c r="O23" s="34"/>
      <c r="P23" s="35"/>
      <c r="Q23" s="35"/>
      <c r="R23" s="35"/>
      <c r="S23" s="35"/>
      <c r="T23" s="36"/>
    </row>
    <row r="24" spans="2:20" x14ac:dyDescent="0.25">
      <c r="C24" t="s">
        <v>53</v>
      </c>
      <c r="O24" s="34"/>
      <c r="P24" s="35"/>
      <c r="Q24" s="35"/>
      <c r="R24" s="35"/>
      <c r="S24" s="35"/>
      <c r="T24" s="36"/>
    </row>
    <row r="25" spans="2:20" x14ac:dyDescent="0.25">
      <c r="J25" s="6">
        <f>SQRT(J23)</f>
        <v>1.4547813886934657</v>
      </c>
      <c r="K25" s="1" t="s">
        <v>10</v>
      </c>
      <c r="O25" s="34" t="s">
        <v>33</v>
      </c>
      <c r="P25" s="35"/>
      <c r="Q25" s="35"/>
      <c r="R25" s="35"/>
      <c r="S25" s="35"/>
      <c r="T25" s="36"/>
    </row>
    <row r="26" spans="2:20" x14ac:dyDescent="0.25">
      <c r="J26" s="6">
        <f>J23^(1/2)</f>
        <v>1.4547813886934657</v>
      </c>
      <c r="K26" s="1" t="s">
        <v>26</v>
      </c>
      <c r="O26" s="34"/>
      <c r="P26" s="35"/>
      <c r="Q26" s="35"/>
      <c r="R26" s="35"/>
      <c r="S26" s="35"/>
      <c r="T26" s="36"/>
    </row>
    <row r="27" spans="2:20" x14ac:dyDescent="0.25">
      <c r="B27" s="18" t="s">
        <v>11</v>
      </c>
      <c r="C27">
        <f>(C16-$J$21)^3 * C18</f>
        <v>-0.52011080246913566</v>
      </c>
      <c r="D27">
        <f t="shared" ref="D27:I27" si="3">(D16-$J$21)^3 * D18</f>
        <v>-0.4437200617283949</v>
      </c>
      <c r="E27">
        <f t="shared" si="3"/>
        <v>7.7160493827162745E-7</v>
      </c>
      <c r="F27">
        <f t="shared" si="3"/>
        <v>0.1225977623456791</v>
      </c>
      <c r="G27">
        <f t="shared" si="3"/>
        <v>0.82016712962962957</v>
      </c>
      <c r="H27">
        <f t="shared" si="3"/>
        <v>1.8301669753086418</v>
      </c>
      <c r="I27">
        <f t="shared" si="3"/>
        <v>1.0800556327160495</v>
      </c>
      <c r="J27" s="19">
        <f>SUM(C27:I27) / J25^3</f>
        <v>0.93837838296949772</v>
      </c>
      <c r="K27" s="20" t="s">
        <v>27</v>
      </c>
      <c r="L27" s="20" t="s">
        <v>28</v>
      </c>
      <c r="M27" s="20"/>
      <c r="O27" s="37" t="s">
        <v>34</v>
      </c>
      <c r="P27" s="38"/>
      <c r="Q27" s="38"/>
      <c r="R27" s="38"/>
      <c r="S27" s="38"/>
      <c r="T27" s="39"/>
    </row>
    <row r="28" spans="2:20" x14ac:dyDescent="0.25">
      <c r="C28" t="s">
        <v>51</v>
      </c>
      <c r="O28" s="37"/>
      <c r="P28" s="38"/>
      <c r="Q28" s="38"/>
      <c r="R28" s="38"/>
      <c r="S28" s="38"/>
      <c r="T28" s="39"/>
    </row>
    <row r="29" spans="2:20" x14ac:dyDescent="0.25">
      <c r="O29" s="34"/>
      <c r="P29" s="35"/>
      <c r="Q29" s="35"/>
      <c r="R29" s="35"/>
      <c r="S29" s="35"/>
      <c r="T29" s="36"/>
    </row>
    <row r="30" spans="2:20" x14ac:dyDescent="0.25">
      <c r="B30" s="18" t="s">
        <v>29</v>
      </c>
      <c r="C30">
        <f>(C16-$J$21)^4 * C18</f>
        <v>1.0315530915637856</v>
      </c>
      <c r="D30">
        <f t="shared" ref="D30:I30" si="4">(D16-$J$21)^4 * D18</f>
        <v>0.43632472736625488</v>
      </c>
      <c r="E30">
        <f t="shared" si="4"/>
        <v>1.2860082304527249E-8</v>
      </c>
      <c r="F30">
        <f t="shared" si="4"/>
        <v>0.12464105838477375</v>
      </c>
      <c r="G30">
        <f t="shared" si="4"/>
        <v>1.6540037114197528</v>
      </c>
      <c r="H30">
        <f t="shared" si="4"/>
        <v>5.5210037088477346</v>
      </c>
      <c r="I30">
        <f t="shared" si="4"/>
        <v>4.3382234580761319</v>
      </c>
      <c r="J30" s="19">
        <f>SUM(C30:I30) / J25^4    - 3</f>
        <v>-7.4022878642465262E-2</v>
      </c>
      <c r="K30" s="20" t="s">
        <v>27</v>
      </c>
      <c r="L30" s="20" t="s">
        <v>30</v>
      </c>
      <c r="M30" s="20"/>
      <c r="O30" s="37" t="s">
        <v>35</v>
      </c>
      <c r="P30" s="38"/>
      <c r="Q30" s="38"/>
      <c r="R30" s="38"/>
      <c r="S30" s="38"/>
      <c r="T30" s="39"/>
    </row>
    <row r="31" spans="2:20" x14ac:dyDescent="0.25">
      <c r="C31" t="s">
        <v>52</v>
      </c>
      <c r="O31" s="37"/>
      <c r="P31" s="38"/>
      <c r="Q31" s="38"/>
      <c r="R31" s="38"/>
      <c r="S31" s="38"/>
      <c r="T31" s="39"/>
    </row>
    <row r="32" spans="2:20" ht="15.75" thickBot="1" x14ac:dyDescent="0.3">
      <c r="I32" s="13"/>
      <c r="J32" s="13"/>
      <c r="K32" s="13"/>
      <c r="O32" s="40"/>
      <c r="P32" s="41"/>
      <c r="Q32" s="41"/>
      <c r="R32" s="41"/>
      <c r="S32" s="41"/>
      <c r="T32" s="42"/>
    </row>
    <row r="33" spans="1:17" x14ac:dyDescent="0.25">
      <c r="I33" s="13"/>
      <c r="J33" s="13"/>
      <c r="K33" s="13"/>
    </row>
    <row r="34" spans="1:17" x14ac:dyDescent="0.25">
      <c r="A34" s="14" t="s">
        <v>36</v>
      </c>
      <c r="B34" s="14"/>
      <c r="C34" s="14"/>
      <c r="D34" s="14"/>
      <c r="E34" s="14"/>
      <c r="F34" s="14"/>
      <c r="G34" s="14"/>
      <c r="H34" s="14"/>
      <c r="I34" s="15"/>
      <c r="J34" s="15"/>
      <c r="K34" s="15"/>
      <c r="L34" s="14"/>
      <c r="M34" s="14"/>
      <c r="N34" s="14"/>
      <c r="O34" s="14"/>
      <c r="P34" s="14"/>
      <c r="Q34" s="14"/>
    </row>
    <row r="35" spans="1:17" x14ac:dyDescent="0.25">
      <c r="C35" t="s">
        <v>38</v>
      </c>
      <c r="I35" s="13"/>
      <c r="J35" s="13"/>
      <c r="K35" s="13"/>
    </row>
    <row r="36" spans="1:17" x14ac:dyDescent="0.25">
      <c r="D36" s="16" t="s">
        <v>39</v>
      </c>
      <c r="E36">
        <f>_xlfn.NORM.DIST(2.31, 0, 1, TRUE)</f>
        <v>0.98955592293804895</v>
      </c>
      <c r="F36" s="17" t="s">
        <v>43</v>
      </c>
      <c r="G36">
        <f>E36*100</f>
        <v>98.955592293804898</v>
      </c>
      <c r="H36" t="s">
        <v>42</v>
      </c>
      <c r="I36" s="13"/>
      <c r="J36" s="13"/>
      <c r="K36" s="13"/>
    </row>
    <row r="37" spans="1:17" x14ac:dyDescent="0.25">
      <c r="D37" s="16" t="s">
        <v>40</v>
      </c>
      <c r="E37">
        <f>_xlfn.NORM.DIST(-1.1, 0, 1, TRUE)</f>
        <v>0.13566606094638264</v>
      </c>
      <c r="F37" s="17" t="s">
        <v>43</v>
      </c>
      <c r="G37">
        <f t="shared" ref="G37:G38" si="5">E37*100</f>
        <v>13.566606094638264</v>
      </c>
      <c r="H37" t="s">
        <v>42</v>
      </c>
      <c r="I37" s="13"/>
      <c r="J37" s="13"/>
      <c r="K37" s="13"/>
    </row>
    <row r="38" spans="1:17" x14ac:dyDescent="0.25">
      <c r="D38" s="16" t="s">
        <v>41</v>
      </c>
      <c r="E38">
        <f>_xlfn.NORM.DIST(2.92, 0, 1, TRUE) - _xlfn.NORM.DIST(-0.41, 0, 1, TRUE)</f>
        <v>0.65734686929900132</v>
      </c>
      <c r="F38" s="17" t="s">
        <v>43</v>
      </c>
      <c r="G38">
        <f t="shared" si="5"/>
        <v>65.734686929900136</v>
      </c>
      <c r="H38" t="s">
        <v>42</v>
      </c>
      <c r="I38" s="13"/>
      <c r="J38" s="13"/>
      <c r="K38" s="13"/>
    </row>
    <row r="39" spans="1:17" x14ac:dyDescent="0.25">
      <c r="I39" s="13"/>
      <c r="J39" s="13"/>
      <c r="K39" s="13"/>
    </row>
    <row r="40" spans="1:17" x14ac:dyDescent="0.25">
      <c r="A40" s="14" t="s">
        <v>37</v>
      </c>
      <c r="B40" s="14"/>
      <c r="C40" s="14"/>
      <c r="D40" s="14"/>
      <c r="E40" s="14"/>
      <c r="F40" s="14"/>
      <c r="G40" s="14"/>
      <c r="H40" s="14"/>
      <c r="I40" s="15"/>
      <c r="J40" s="15"/>
      <c r="K40" s="15"/>
      <c r="L40" s="14"/>
      <c r="M40" s="14"/>
      <c r="N40" s="14"/>
      <c r="O40" s="14"/>
      <c r="P40" s="14"/>
      <c r="Q40" s="14"/>
    </row>
    <row r="41" spans="1:17" x14ac:dyDescent="0.25">
      <c r="C41" t="s">
        <v>44</v>
      </c>
      <c r="F41" s="16" t="s">
        <v>45</v>
      </c>
      <c r="G41">
        <v>0</v>
      </c>
      <c r="I41" s="13"/>
      <c r="J41" s="13"/>
      <c r="K41" s="13"/>
    </row>
    <row r="42" spans="1:17" ht="15.75" thickBot="1" x14ac:dyDescent="0.3">
      <c r="F42" s="16" t="s">
        <v>46</v>
      </c>
      <c r="G42">
        <v>10</v>
      </c>
      <c r="I42" s="13"/>
      <c r="J42" s="13"/>
      <c r="K42" s="13"/>
    </row>
    <row r="43" spans="1:17" x14ac:dyDescent="0.25">
      <c r="C43" s="16" t="s">
        <v>13</v>
      </c>
      <c r="D43" s="1">
        <f>(G41+G42)/2</f>
        <v>5</v>
      </c>
      <c r="E43" s="1" t="s">
        <v>47</v>
      </c>
      <c r="G43" s="21" t="s">
        <v>50</v>
      </c>
      <c r="H43" s="22"/>
      <c r="I43" s="22"/>
      <c r="J43" s="22"/>
      <c r="K43" s="23"/>
    </row>
    <row r="44" spans="1:17" x14ac:dyDescent="0.25">
      <c r="C44" s="16" t="s">
        <v>20</v>
      </c>
      <c r="D44">
        <f>(G42-G41)^2    /   12</f>
        <v>8.3333333333333339</v>
      </c>
      <c r="E44" t="s">
        <v>49</v>
      </c>
      <c r="G44" s="24"/>
      <c r="H44" s="25"/>
      <c r="I44" s="25"/>
      <c r="J44" s="25"/>
      <c r="K44" s="26"/>
    </row>
    <row r="45" spans="1:17" ht="15.75" thickBot="1" x14ac:dyDescent="0.3">
      <c r="C45" s="30" t="s">
        <v>48</v>
      </c>
      <c r="D45" s="1">
        <f>SQRT(D44)</f>
        <v>2.8867513459481291</v>
      </c>
      <c r="E45" s="1" t="s">
        <v>47</v>
      </c>
      <c r="G45" s="27"/>
      <c r="H45" s="28"/>
      <c r="I45" s="28"/>
      <c r="J45" s="28"/>
      <c r="K45" s="29"/>
    </row>
    <row r="46" spans="1:17" x14ac:dyDescent="0.25">
      <c r="I46" s="13"/>
      <c r="J46" s="13"/>
      <c r="K46" s="13"/>
    </row>
    <row r="47" spans="1:17" x14ac:dyDescent="0.25">
      <c r="I47" s="13"/>
      <c r="J47" s="13"/>
      <c r="K47" s="13"/>
    </row>
    <row r="48" spans="1:17" x14ac:dyDescent="0.25">
      <c r="I48" s="13"/>
      <c r="J48" s="13"/>
      <c r="K48" s="13"/>
    </row>
    <row r="49" spans="9:11" x14ac:dyDescent="0.25">
      <c r="I49" s="13"/>
      <c r="J49" s="13"/>
      <c r="K49" s="13"/>
    </row>
    <row r="50" spans="9:11" x14ac:dyDescent="0.25">
      <c r="I50" s="13"/>
      <c r="J50" s="13"/>
      <c r="K50" s="13"/>
    </row>
    <row r="51" spans="9:11" x14ac:dyDescent="0.25">
      <c r="I51" s="13"/>
      <c r="J51" s="13"/>
      <c r="K51" s="13"/>
    </row>
    <row r="52" spans="9:11" x14ac:dyDescent="0.25">
      <c r="I52" s="13"/>
      <c r="J52" s="13"/>
      <c r="K52" s="13"/>
    </row>
    <row r="53" spans="9:11" x14ac:dyDescent="0.25">
      <c r="I53" s="13"/>
      <c r="J53" s="13"/>
      <c r="K53" s="13"/>
    </row>
    <row r="54" spans="9:11" x14ac:dyDescent="0.25">
      <c r="I54" s="13"/>
      <c r="J54" s="13"/>
      <c r="K54" s="13"/>
    </row>
    <row r="55" spans="9:11" x14ac:dyDescent="0.25">
      <c r="I55" s="13"/>
      <c r="J55" s="13"/>
      <c r="K55" s="13"/>
    </row>
    <row r="56" spans="9:11" x14ac:dyDescent="0.25">
      <c r="I56" s="13"/>
      <c r="J56" s="13"/>
      <c r="K56" s="13"/>
    </row>
    <row r="57" spans="9:11" x14ac:dyDescent="0.25">
      <c r="I57" s="13"/>
      <c r="J57" s="13"/>
      <c r="K57" s="13"/>
    </row>
    <row r="58" spans="9:11" x14ac:dyDescent="0.25">
      <c r="I58" s="13"/>
      <c r="J58" s="13"/>
      <c r="K58" s="13"/>
    </row>
    <row r="59" spans="9:11" x14ac:dyDescent="0.25">
      <c r="I59" s="13"/>
      <c r="J59" s="13"/>
      <c r="K59" s="13"/>
    </row>
    <row r="60" spans="9:11" x14ac:dyDescent="0.25">
      <c r="I60" s="13"/>
      <c r="J60" s="13"/>
      <c r="K60" s="13"/>
    </row>
  </sheetData>
  <mergeCells count="4">
    <mergeCell ref="E6:I8"/>
    <mergeCell ref="O27:T28"/>
    <mergeCell ref="O30:T32"/>
    <mergeCell ref="G43:K45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výpočty 3.dubna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tomeckovai</dc:creator>
  <cp:lastModifiedBy>TomeckovaI</cp:lastModifiedBy>
  <dcterms:created xsi:type="dcterms:W3CDTF">2023-04-03T08:04:31Z</dcterms:created>
  <dcterms:modified xsi:type="dcterms:W3CDTF">2023-04-03T14:21:37Z</dcterms:modified>
</cp:coreProperties>
</file>