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8_{79C424F4-2DA0-488C-8C9F-E217A714784C}" xr6:coauthVersionLast="47" xr6:coauthVersionMax="47" xr10:uidLastSave="{00000000-0000-0000-0000-000000000000}"/>
  <bookViews>
    <workbookView xWindow="-19320" yWindow="-120" windowWidth="19440" windowHeight="11640" xr2:uid="{AAC02DE5-0918-4DDA-A104-3F4BAD993C2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9" i="1"/>
  <c r="E37" i="1"/>
  <c r="E38" i="1"/>
  <c r="E36" i="1"/>
  <c r="D38" i="1"/>
  <c r="D37" i="1"/>
  <c r="D36" i="1"/>
  <c r="D39" i="1" s="1"/>
  <c r="D41" i="1" s="1"/>
  <c r="C39" i="1"/>
  <c r="C41" i="1" s="1"/>
  <c r="C38" i="1"/>
  <c r="C37" i="1"/>
  <c r="C36" i="1"/>
  <c r="D33" i="1"/>
  <c r="E33" i="1"/>
  <c r="C33" i="1"/>
  <c r="E15" i="1"/>
  <c r="D15" i="1"/>
  <c r="C15" i="1"/>
  <c r="D26" i="1"/>
  <c r="E26" i="1"/>
  <c r="C26" i="1"/>
  <c r="E21" i="1"/>
  <c r="D21" i="1"/>
  <c r="C21" i="1"/>
  <c r="E20" i="1"/>
  <c r="E19" i="1"/>
  <c r="E18" i="1"/>
  <c r="E17" i="1"/>
  <c r="D20" i="1"/>
  <c r="D19" i="1"/>
  <c r="D18" i="1"/>
  <c r="D17" i="1"/>
  <c r="C20" i="1"/>
  <c r="C17" i="1"/>
  <c r="B20" i="1"/>
  <c r="F6" i="1"/>
  <c r="F7" i="1"/>
  <c r="F5" i="1"/>
  <c r="F8" i="1"/>
  <c r="F9" i="1"/>
  <c r="D9" i="1"/>
  <c r="E9" i="1"/>
  <c r="C9" i="1"/>
  <c r="E8" i="1"/>
  <c r="E7" i="1"/>
  <c r="E6" i="1"/>
  <c r="E5" i="1"/>
  <c r="D8" i="1"/>
  <c r="D7" i="1"/>
  <c r="D6" i="1"/>
  <c r="D5" i="1"/>
  <c r="C8" i="1"/>
  <c r="C7" i="1"/>
  <c r="C6" i="1"/>
  <c r="C5" i="1"/>
  <c r="B8" i="1"/>
</calcChain>
</file>

<file path=xl/sharedStrings.xml><?xml version="1.0" encoding="utf-8"?>
<sst xmlns="http://schemas.openxmlformats.org/spreadsheetml/2006/main" count="40" uniqueCount="21">
  <si>
    <t>Rychlovarné konvice</t>
  </si>
  <si>
    <t>Měsíc</t>
  </si>
  <si>
    <t>Materiál</t>
  </si>
  <si>
    <t>Mzdy</t>
  </si>
  <si>
    <t>Energie</t>
  </si>
  <si>
    <t>Celkem</t>
  </si>
  <si>
    <t>1) Zdražení materiálu od 1.1. od 8 Kč / ks</t>
  </si>
  <si>
    <t>2) Proškolení zaměstnanců v lednu, úspora mezd o 2 Kč od 1.2.</t>
  </si>
  <si>
    <t>3) Změna dodavatele energie +1.6 od 1.3.</t>
  </si>
  <si>
    <t>Q</t>
  </si>
  <si>
    <t>Rozpočet N</t>
  </si>
  <si>
    <t>Čtvrtletí</t>
  </si>
  <si>
    <t>Plánová kalkulace</t>
  </si>
  <si>
    <t>Operativní</t>
  </si>
  <si>
    <t>1) Materiál se zdražuje od 1.1. o 12 Kč</t>
  </si>
  <si>
    <t>2) Proškolení zaměstnanců až v únoru, efekt úspora 5 Kč</t>
  </si>
  <si>
    <t>3) Energie se zdražuje už od 1.2.  + 2,4  Kč</t>
  </si>
  <si>
    <t>Zajištěnost plánu operativními kalkulacemi</t>
  </si>
  <si>
    <t>Překročení</t>
  </si>
  <si>
    <t>Výsledná K</t>
  </si>
  <si>
    <t>VK - na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</si>
</sst>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165" fontId="0" fillId="0" borderId="0" xfId="1" applyNumberFormat="1" applyFont="1"/>
    <xf numFmtId="165" fontId="0" fillId="0" borderId="0" xfId="0" applyNumberForma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E068-D897-49A0-9856-CBED096E0C3C}">
  <dimension ref="A2:F42"/>
  <sheetViews>
    <sheetView tabSelected="1" topLeftCell="A15" zoomScale="130" zoomScaleNormal="130" workbookViewId="0">
      <selection activeCell="D41" sqref="D41"/>
    </sheetView>
  </sheetViews>
  <sheetFormatPr defaultRowHeight="15" x14ac:dyDescent="0.25"/>
  <cols>
    <col min="1" max="1" width="25.140625" customWidth="1"/>
    <col min="2" max="2" width="15.28515625" customWidth="1"/>
    <col min="3" max="3" width="16.140625" customWidth="1"/>
    <col min="4" max="5" width="16.140625" bestFit="1" customWidth="1"/>
    <col min="6" max="6" width="13.5703125" bestFit="1" customWidth="1"/>
  </cols>
  <sheetData>
    <row r="2" spans="1:6" x14ac:dyDescent="0.25">
      <c r="A2" t="s">
        <v>0</v>
      </c>
    </row>
    <row r="3" spans="1:6" x14ac:dyDescent="0.25">
      <c r="A3" t="s">
        <v>12</v>
      </c>
      <c r="B3" t="s">
        <v>9</v>
      </c>
      <c r="C3">
        <v>10000</v>
      </c>
      <c r="D3">
        <v>10000</v>
      </c>
      <c r="E3">
        <v>12000</v>
      </c>
      <c r="F3" t="s">
        <v>11</v>
      </c>
    </row>
    <row r="4" spans="1:6" x14ac:dyDescent="0.25">
      <c r="A4" t="s">
        <v>1</v>
      </c>
      <c r="B4">
        <v>12</v>
      </c>
      <c r="C4">
        <v>1</v>
      </c>
      <c r="D4">
        <v>2</v>
      </c>
      <c r="E4">
        <v>3</v>
      </c>
    </row>
    <row r="5" spans="1:6" x14ac:dyDescent="0.25">
      <c r="A5" t="s">
        <v>2</v>
      </c>
      <c r="B5">
        <v>120</v>
      </c>
      <c r="C5">
        <f>B5+8</f>
        <v>128</v>
      </c>
      <c r="D5">
        <f>C5</f>
        <v>128</v>
      </c>
      <c r="E5">
        <f>D5</f>
        <v>128</v>
      </c>
      <c r="F5">
        <f>(C5*$C$3+D5*$D$3+E5*$E$3)/($C$3+$D$3+$E$3)</f>
        <v>128</v>
      </c>
    </row>
    <row r="6" spans="1:6" x14ac:dyDescent="0.25">
      <c r="A6" t="s">
        <v>3</v>
      </c>
      <c r="B6">
        <v>30</v>
      </c>
      <c r="C6">
        <f>B6</f>
        <v>30</v>
      </c>
      <c r="D6">
        <f>C6-2</f>
        <v>28</v>
      </c>
      <c r="E6">
        <f>D6</f>
        <v>28</v>
      </c>
      <c r="F6">
        <f t="shared" ref="F6:F7" si="0">(C6*$C$3+D6*$D$3+E6*$E$3)/($C$3+$D$3+$E$3)</f>
        <v>28.625</v>
      </c>
    </row>
    <row r="7" spans="1:6" x14ac:dyDescent="0.25">
      <c r="A7" t="s">
        <v>4</v>
      </c>
      <c r="B7">
        <v>8</v>
      </c>
      <c r="C7">
        <f>B7</f>
        <v>8</v>
      </c>
      <c r="D7">
        <f>C7</f>
        <v>8</v>
      </c>
      <c r="E7">
        <f>D7+1.6</f>
        <v>9.6</v>
      </c>
      <c r="F7">
        <f t="shared" si="0"/>
        <v>8.6</v>
      </c>
    </row>
    <row r="8" spans="1:6" x14ac:dyDescent="0.25">
      <c r="A8" t="s">
        <v>5</v>
      </c>
      <c r="B8">
        <f>SUM(B5:B7)</f>
        <v>158</v>
      </c>
      <c r="C8">
        <f>SUM(C5:C7)</f>
        <v>166</v>
      </c>
      <c r="D8">
        <f>SUM(D5:D7)</f>
        <v>164</v>
      </c>
      <c r="E8">
        <f>SUM(E5:E7)</f>
        <v>165.6</v>
      </c>
      <c r="F8" s="5">
        <f>F9/(C3+D3+E3)</f>
        <v>165.22499999999999</v>
      </c>
    </row>
    <row r="9" spans="1:6" x14ac:dyDescent="0.25">
      <c r="B9" t="s">
        <v>10</v>
      </c>
      <c r="C9" s="3">
        <f>C3*C8</f>
        <v>1660000</v>
      </c>
      <c r="D9" s="3">
        <f t="shared" ref="D9:E9" si="1">D3*D8</f>
        <v>1640000</v>
      </c>
      <c r="E9" s="3">
        <f t="shared" si="1"/>
        <v>1987200</v>
      </c>
      <c r="F9" s="4">
        <f>SUM(C9:E9)</f>
        <v>5287200</v>
      </c>
    </row>
    <row r="11" spans="1:6" hidden="1" x14ac:dyDescent="0.25">
      <c r="A11" s="1" t="s">
        <v>6</v>
      </c>
      <c r="B11" s="1"/>
      <c r="C11" s="1"/>
      <c r="D11" s="1"/>
    </row>
    <row r="12" spans="1:6" hidden="1" x14ac:dyDescent="0.25">
      <c r="A12" s="1" t="s">
        <v>7</v>
      </c>
      <c r="B12" s="1"/>
      <c r="C12" s="1"/>
      <c r="D12" s="1"/>
    </row>
    <row r="13" spans="1:6" hidden="1" x14ac:dyDescent="0.25">
      <c r="A13" s="1" t="s">
        <v>8</v>
      </c>
      <c r="B13" s="1"/>
      <c r="C13" s="1"/>
      <c r="D13" s="1"/>
    </row>
    <row r="14" spans="1:6" hidden="1" x14ac:dyDescent="0.25"/>
    <row r="15" spans="1:6" x14ac:dyDescent="0.25">
      <c r="A15" t="s">
        <v>13</v>
      </c>
      <c r="C15">
        <f>C3</f>
        <v>10000</v>
      </c>
      <c r="D15">
        <f>D3</f>
        <v>10000</v>
      </c>
      <c r="E15">
        <f>E3</f>
        <v>12000</v>
      </c>
    </row>
    <row r="16" spans="1:6" x14ac:dyDescent="0.25">
      <c r="A16" t="s">
        <v>1</v>
      </c>
      <c r="B16">
        <v>12</v>
      </c>
      <c r="C16">
        <v>1</v>
      </c>
      <c r="D16">
        <v>2</v>
      </c>
      <c r="E16">
        <v>3</v>
      </c>
    </row>
    <row r="17" spans="1:5" x14ac:dyDescent="0.25">
      <c r="A17" t="s">
        <v>2</v>
      </c>
      <c r="B17">
        <v>120</v>
      </c>
      <c r="C17">
        <f>B17+12</f>
        <v>132</v>
      </c>
      <c r="D17">
        <f>C17</f>
        <v>132</v>
      </c>
      <c r="E17">
        <f>D17</f>
        <v>132</v>
      </c>
    </row>
    <row r="18" spans="1:5" x14ac:dyDescent="0.25">
      <c r="A18" t="s">
        <v>3</v>
      </c>
      <c r="B18">
        <v>30</v>
      </c>
      <c r="C18">
        <v>30</v>
      </c>
      <c r="D18">
        <f>C18-5</f>
        <v>25</v>
      </c>
      <c r="E18">
        <f>D18</f>
        <v>25</v>
      </c>
    </row>
    <row r="19" spans="1:5" x14ac:dyDescent="0.25">
      <c r="A19" t="s">
        <v>4</v>
      </c>
      <c r="B19">
        <v>8</v>
      </c>
      <c r="C19">
        <v>8</v>
      </c>
      <c r="D19">
        <f>C19+2.4</f>
        <v>10.4</v>
      </c>
      <c r="E19">
        <f>D19</f>
        <v>10.4</v>
      </c>
    </row>
    <row r="20" spans="1:5" x14ac:dyDescent="0.25">
      <c r="A20" t="s">
        <v>5</v>
      </c>
      <c r="B20">
        <f>SUM(B17:B19)</f>
        <v>158</v>
      </c>
      <c r="C20">
        <f>SUM(C17:C19)</f>
        <v>170</v>
      </c>
      <c r="D20">
        <f>SUM(D17:D19)</f>
        <v>167.4</v>
      </c>
      <c r="E20">
        <f>SUM(E17:E19)</f>
        <v>167.4</v>
      </c>
    </row>
    <row r="21" spans="1:5" x14ac:dyDescent="0.25">
      <c r="A21" t="s">
        <v>17</v>
      </c>
      <c r="C21">
        <f>C20-C8</f>
        <v>4</v>
      </c>
      <c r="D21">
        <f>D20-D8</f>
        <v>3.4000000000000057</v>
      </c>
      <c r="E21">
        <f>E20-E8</f>
        <v>1.8000000000000114</v>
      </c>
    </row>
    <row r="22" spans="1:5" hidden="1" x14ac:dyDescent="0.25">
      <c r="A22" t="s">
        <v>14</v>
      </c>
    </row>
    <row r="23" spans="1:5" hidden="1" x14ac:dyDescent="0.25">
      <c r="A23" t="s">
        <v>15</v>
      </c>
    </row>
    <row r="24" spans="1:5" hidden="1" x14ac:dyDescent="0.25">
      <c r="A24" t="s">
        <v>16</v>
      </c>
    </row>
    <row r="25" spans="1:5" x14ac:dyDescent="0.25">
      <c r="C25" t="s">
        <v>18</v>
      </c>
      <c r="D25" t="s">
        <v>18</v>
      </c>
      <c r="E25" t="s">
        <v>18</v>
      </c>
    </row>
    <row r="26" spans="1:5" x14ac:dyDescent="0.25">
      <c r="C26">
        <f>C21*C3</f>
        <v>40000</v>
      </c>
      <c r="D26">
        <f t="shared" ref="D26:E26" si="2">D21*D3</f>
        <v>34000.000000000058</v>
      </c>
      <c r="E26">
        <f t="shared" si="2"/>
        <v>21600.000000000138</v>
      </c>
    </row>
    <row r="27" spans="1:5" hidden="1" x14ac:dyDescent="0.25"/>
    <row r="28" spans="1:5" hidden="1" x14ac:dyDescent="0.25">
      <c r="A28" t="s">
        <v>19</v>
      </c>
      <c r="C28">
        <v>9872</v>
      </c>
      <c r="D28">
        <v>10058</v>
      </c>
      <c r="E28">
        <v>12028</v>
      </c>
    </row>
    <row r="29" spans="1:5" hidden="1" x14ac:dyDescent="0.25">
      <c r="A29" t="s">
        <v>1</v>
      </c>
      <c r="C29">
        <v>1</v>
      </c>
      <c r="D29">
        <v>2</v>
      </c>
      <c r="E29">
        <v>3</v>
      </c>
    </row>
    <row r="30" spans="1:5" hidden="1" x14ac:dyDescent="0.25">
      <c r="A30" t="s">
        <v>2</v>
      </c>
      <c r="C30" s="2">
        <v>1322848</v>
      </c>
      <c r="D30" s="2">
        <v>1317598</v>
      </c>
      <c r="E30" s="2">
        <v>1599724</v>
      </c>
    </row>
    <row r="31" spans="1:5" hidden="1" x14ac:dyDescent="0.25">
      <c r="A31" t="s">
        <v>3</v>
      </c>
      <c r="C31" s="2">
        <v>296160</v>
      </c>
      <c r="D31" s="2">
        <v>261508</v>
      </c>
      <c r="E31" s="2">
        <v>312728</v>
      </c>
    </row>
    <row r="32" spans="1:5" hidden="1" x14ac:dyDescent="0.25">
      <c r="A32" t="s">
        <v>4</v>
      </c>
      <c r="C32" s="2">
        <v>78976</v>
      </c>
      <c r="D32" s="2">
        <v>107620.6</v>
      </c>
      <c r="E32" s="2">
        <v>122685.6</v>
      </c>
    </row>
    <row r="33" spans="1:5" hidden="1" x14ac:dyDescent="0.25">
      <c r="A33" t="s">
        <v>5</v>
      </c>
      <c r="C33" s="5">
        <f>SUM(C30:C32)</f>
        <v>1697984</v>
      </c>
      <c r="D33" s="5">
        <f t="shared" ref="D33:E33" si="3">SUM(D30:D32)</f>
        <v>1686726.6</v>
      </c>
      <c r="E33" s="5">
        <f t="shared" si="3"/>
        <v>2035137.6</v>
      </c>
    </row>
    <row r="35" spans="1:5" x14ac:dyDescent="0.25">
      <c r="A35" t="s">
        <v>20</v>
      </c>
    </row>
    <row r="36" spans="1:5" x14ac:dyDescent="0.25">
      <c r="A36" t="s">
        <v>2</v>
      </c>
      <c r="C36" s="5">
        <f>C30/C$28</f>
        <v>134</v>
      </c>
      <c r="D36" s="5">
        <f>D30/D$28</f>
        <v>131</v>
      </c>
      <c r="E36" s="5">
        <f>E30/E$28</f>
        <v>133</v>
      </c>
    </row>
    <row r="37" spans="1:5" x14ac:dyDescent="0.25">
      <c r="A37" t="s">
        <v>3</v>
      </c>
      <c r="C37" s="5">
        <f>C31/C$28</f>
        <v>30</v>
      </c>
      <c r="D37" s="5">
        <f>D31/D$28</f>
        <v>26</v>
      </c>
      <c r="E37" s="5">
        <f t="shared" ref="E37:E38" si="4">E31/E$28</f>
        <v>26</v>
      </c>
    </row>
    <row r="38" spans="1:5" x14ac:dyDescent="0.25">
      <c r="A38" t="s">
        <v>4</v>
      </c>
      <c r="C38" s="5">
        <f>C32/C$28</f>
        <v>8</v>
      </c>
      <c r="D38" s="5">
        <f>D32/D$28</f>
        <v>10.700000000000001</v>
      </c>
      <c r="E38" s="5">
        <f t="shared" si="4"/>
        <v>10.200000000000001</v>
      </c>
    </row>
    <row r="39" spans="1:5" x14ac:dyDescent="0.25">
      <c r="A39" t="s">
        <v>5</v>
      </c>
      <c r="C39" s="5">
        <f>SUM(C36:C38)</f>
        <v>172</v>
      </c>
      <c r="D39" s="5">
        <f>SUM(D36:D38)</f>
        <v>167.7</v>
      </c>
      <c r="E39" s="5">
        <f>SUM(E36:E38)</f>
        <v>169.2</v>
      </c>
    </row>
    <row r="41" spans="1:5" x14ac:dyDescent="0.25">
      <c r="C41" s="5">
        <f>C39-C20</f>
        <v>2</v>
      </c>
      <c r="D41" s="5">
        <f>D39-D20</f>
        <v>0.29999999999998295</v>
      </c>
      <c r="E41" s="5">
        <f>E39-E20</f>
        <v>1.7999999999999829</v>
      </c>
    </row>
    <row r="42" spans="1:5" x14ac:dyDescent="0.25">
      <c r="C42" t="s">
        <v>18</v>
      </c>
      <c r="D42" t="s">
        <v>18</v>
      </c>
      <c r="E42" t="s">
        <v>18</v>
      </c>
    </row>
  </sheetData>
  <mergeCells count="3">
    <mergeCell ref="A11:D11"/>
    <mergeCell ref="A12:D12"/>
    <mergeCell ref="A13:D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2022-03-15T10:34:14Z</dcterms:created>
  <dcterms:modified xsi:type="dcterms:W3CDTF">2022-03-15T11:50:41Z</dcterms:modified>
</cp:coreProperties>
</file>