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8_{98F1CA0E-7CF2-47C9-BF2A-59FD0712F7FA}" xr6:coauthVersionLast="45" xr6:coauthVersionMax="45" xr10:uidLastSave="{00000000-0000-0000-0000-000000000000}"/>
  <bookViews>
    <workbookView xWindow="-120" yWindow="-120" windowWidth="29040" windowHeight="15840" activeTab="1" xr2:uid="{AE16E1CF-4005-4667-9826-371A75C7C001}"/>
  </bookViews>
  <sheets>
    <sheet name="VC_AC" sheetId="1" r:id="rId1"/>
    <sheet name="VC_AC_cos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" l="1"/>
  <c r="E38" i="2"/>
  <c r="E41" i="2" s="1"/>
  <c r="C38" i="2"/>
  <c r="D41" i="2"/>
  <c r="E40" i="2"/>
  <c r="D40" i="2"/>
  <c r="C40" i="2"/>
  <c r="E39" i="2"/>
  <c r="D39" i="2"/>
  <c r="C39" i="2"/>
  <c r="C41" i="2"/>
  <c r="D36" i="2"/>
  <c r="E36" i="2"/>
  <c r="C36" i="2"/>
  <c r="D35" i="2"/>
  <c r="E35" i="2"/>
  <c r="C35" i="2"/>
  <c r="D34" i="2"/>
  <c r="E34" i="2"/>
  <c r="C34" i="2"/>
  <c r="D33" i="2"/>
  <c r="E33" i="2"/>
  <c r="C33" i="2"/>
  <c r="D31" i="2"/>
  <c r="E31" i="2"/>
  <c r="C31" i="2"/>
  <c r="D30" i="2"/>
  <c r="E30" i="2"/>
  <c r="C30" i="2"/>
  <c r="D29" i="2"/>
  <c r="E29" i="2"/>
  <c r="C29" i="2"/>
  <c r="D25" i="2"/>
  <c r="E25" i="2"/>
  <c r="C25" i="2"/>
  <c r="D24" i="2"/>
  <c r="E24" i="2"/>
  <c r="C24" i="2"/>
  <c r="A24" i="2"/>
  <c r="D20" i="2"/>
  <c r="E20" i="2"/>
  <c r="C20" i="2"/>
  <c r="D19" i="2"/>
  <c r="E19" i="2"/>
  <c r="C19" i="2"/>
  <c r="D18" i="2"/>
  <c r="D23" i="2" s="1"/>
  <c r="D26" i="2" s="1"/>
  <c r="E18" i="2"/>
  <c r="E23" i="2" s="1"/>
  <c r="E26" i="2" s="1"/>
  <c r="C18" i="2"/>
  <c r="C23" i="2" s="1"/>
  <c r="A19" i="2"/>
  <c r="F14" i="2"/>
  <c r="F4" i="2"/>
  <c r="F3" i="2"/>
  <c r="D12" i="2"/>
  <c r="E12" i="2"/>
  <c r="C12" i="2"/>
  <c r="D11" i="2"/>
  <c r="E11" i="2"/>
  <c r="C11" i="2"/>
  <c r="D14" i="2"/>
  <c r="E14" i="2"/>
  <c r="C14" i="2"/>
  <c r="A12" i="2"/>
  <c r="D8" i="2"/>
  <c r="D9" i="2" s="1"/>
  <c r="E8" i="2"/>
  <c r="E9" i="2" s="1"/>
  <c r="C8" i="2"/>
  <c r="C9" i="2" s="1"/>
  <c r="F9" i="2" s="1"/>
  <c r="A8" i="2"/>
  <c r="D7" i="2"/>
  <c r="E7" i="2"/>
  <c r="C7" i="2"/>
  <c r="F7" i="2" s="1"/>
  <c r="C9" i="1"/>
  <c r="C8" i="1"/>
  <c r="C7" i="1"/>
  <c r="B9" i="1"/>
  <c r="B8" i="1"/>
  <c r="B7" i="1"/>
  <c r="E13" i="2" l="1"/>
  <c r="E15" i="2" s="1"/>
  <c r="D13" i="2"/>
  <c r="D15" i="2" s="1"/>
  <c r="C26" i="2"/>
  <c r="C21" i="2"/>
  <c r="E21" i="2"/>
  <c r="D21" i="2"/>
  <c r="C13" i="2"/>
  <c r="F12" i="2"/>
  <c r="C15" i="2"/>
  <c r="F8" i="2"/>
  <c r="F11" i="2"/>
  <c r="F13" i="2" l="1"/>
  <c r="F15" i="2"/>
</calcChain>
</file>

<file path=xl/sharedStrings.xml><?xml version="1.0" encoding="utf-8"?>
<sst xmlns="http://schemas.openxmlformats.org/spreadsheetml/2006/main" count="55" uniqueCount="36">
  <si>
    <t>VC</t>
  </si>
  <si>
    <t>FN</t>
  </si>
  <si>
    <t>FC</t>
  </si>
  <si>
    <t>Q</t>
  </si>
  <si>
    <t>Fcu</t>
  </si>
  <si>
    <t>Tcu</t>
  </si>
  <si>
    <t>Měsíc</t>
  </si>
  <si>
    <t>Qprod</t>
  </si>
  <si>
    <t>Qvyrob</t>
  </si>
  <si>
    <t>P</t>
  </si>
  <si>
    <t>AC</t>
  </si>
  <si>
    <t>Tržby</t>
  </si>
  <si>
    <t>COGS</t>
  </si>
  <si>
    <t>Zisk</t>
  </si>
  <si>
    <t>VN</t>
  </si>
  <si>
    <t>Marže</t>
  </si>
  <si>
    <t>Z</t>
  </si>
  <si>
    <t>/ měsíc</t>
  </si>
  <si>
    <t>/ kus</t>
  </si>
  <si>
    <t>Celkem</t>
  </si>
  <si>
    <t>Účelově</t>
  </si>
  <si>
    <t>Druhově</t>
  </si>
  <si>
    <t>Tržby (Výnosy)</t>
  </si>
  <si>
    <t>N (druhově)</t>
  </si>
  <si>
    <t>ZSZ VV</t>
  </si>
  <si>
    <t>HV</t>
  </si>
  <si>
    <t>cash</t>
  </si>
  <si>
    <t>80% cash</t>
  </si>
  <si>
    <t>CF</t>
  </si>
  <si>
    <t>Příjmy</t>
  </si>
  <si>
    <t>Výdaje</t>
  </si>
  <si>
    <t>CF - přímo</t>
  </si>
  <si>
    <t>CF - nepřímo</t>
  </si>
  <si>
    <t>HV AC</t>
  </si>
  <si>
    <t>ODPISY +</t>
  </si>
  <si>
    <t>HV 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</si>
</sst>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2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VC_AC_costing!$B$9</c:f>
              <c:strCache>
                <c:ptCount val="1"/>
                <c:pt idx="0">
                  <c:v> Zisk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VC_AC_costing!$C$9:$E$9</c:f>
              <c:numCache>
                <c:formatCode>_("Kč"* #,##0.00_);_("Kč"* \(#,##0.00\);_("Kč"* "-"??_);_(@_)</c:formatCode>
                <c:ptCount val="3"/>
                <c:pt idx="0">
                  <c:v>100000</c:v>
                </c:pt>
                <c:pt idx="1">
                  <c:v>60000</c:v>
                </c:pt>
                <c:pt idx="2">
                  <c:v>140000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0-4C0A-826A-E5E246DB90F2}"/>
            </c:ext>
          </c:extLst>
        </c:ser>
        <c:ser>
          <c:idx val="1"/>
          <c:order val="1"/>
          <c:tx>
            <c:strRef>
              <c:f>VC_AC_costing!$B$15</c:f>
              <c:strCache>
                <c:ptCount val="1"/>
                <c:pt idx="0">
                  <c:v> Z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VC_AC_costing!$C$15:$E$15</c:f>
              <c:numCache>
                <c:formatCode>_("Kč"* #,##0.00_);_("Kč"* \(#,##0.00\);_("Kč"* "-"??_);_(@_)</c:formatCode>
                <c:ptCount val="3"/>
                <c:pt idx="0">
                  <c:v>100000</c:v>
                </c:pt>
                <c:pt idx="1">
                  <c:v>20000</c:v>
                </c:pt>
                <c:pt idx="2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0-4C0A-826A-E5E246DB9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119608"/>
        <c:axId val="537121208"/>
      </c:lineChart>
      <c:catAx>
        <c:axId val="53711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121208"/>
        <c:crosses val="autoZero"/>
        <c:auto val="1"/>
        <c:lblAlgn val="ctr"/>
        <c:lblOffset val="100"/>
        <c:noMultiLvlLbl val="0"/>
      </c:catAx>
      <c:valAx>
        <c:axId val="53712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č&quot;* #,##0.00_);_(&quot;Kč&quot;* \(#,##0.00\);_(&quot;Kč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119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563564</xdr:colOff>
      <xdr:row>5</xdr:row>
      <xdr:rowOff>124618</xdr:rowOff>
    </xdr:from>
    <xdr:to>
      <xdr:col>18</xdr:col>
      <xdr:colOff>87311</xdr:colOff>
      <xdr:row>23</xdr:row>
      <xdr:rowOff>7937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A18C1D5-B236-4C2F-9E69-11D187D86A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E63F-201E-43E4-B3D8-6B8A3015A6EC}">
  <dimension ref="A1:C9"/>
  <sheetViews>
    <sheetView zoomScale="120" zoomScaleNormal="120" workbookViewId="0">
      <selection activeCell="C8" sqref="C8"/>
    </sheetView>
  </sheetViews>
  <sheetFormatPr defaultRowHeight="15" x14ac:dyDescent="0.25"/>
  <cols>
    <col min="2" max="2" width="16.28515625" bestFit="1" customWidth="1"/>
    <col min="3" max="3" width="9.85546875" bestFit="1" customWidth="1"/>
  </cols>
  <sheetData>
    <row r="1" spans="1:3" x14ac:dyDescent="0.25">
      <c r="A1" t="s">
        <v>0</v>
      </c>
      <c r="B1" s="1">
        <v>8</v>
      </c>
    </row>
    <row r="2" spans="1:3" x14ac:dyDescent="0.25">
      <c r="A2" t="s">
        <v>2</v>
      </c>
      <c r="B2" s="1">
        <v>1000000</v>
      </c>
    </row>
    <row r="4" spans="1:3" x14ac:dyDescent="0.25">
      <c r="A4" t="s">
        <v>3</v>
      </c>
      <c r="B4">
        <v>400000</v>
      </c>
      <c r="C4">
        <v>320000</v>
      </c>
    </row>
    <row r="7" spans="1:3" x14ac:dyDescent="0.25">
      <c r="A7" t="s">
        <v>0</v>
      </c>
      <c r="B7" s="2">
        <f>B1</f>
        <v>8</v>
      </c>
      <c r="C7" s="2">
        <f>B1</f>
        <v>8</v>
      </c>
    </row>
    <row r="8" spans="1:3" x14ac:dyDescent="0.25">
      <c r="A8" t="s">
        <v>4</v>
      </c>
      <c r="B8" s="2">
        <f>B2/B4</f>
        <v>2.5</v>
      </c>
      <c r="C8" s="2">
        <f>B2/C4</f>
        <v>3.125</v>
      </c>
    </row>
    <row r="9" spans="1:3" x14ac:dyDescent="0.25">
      <c r="A9" t="s">
        <v>5</v>
      </c>
      <c r="B9" s="2">
        <f>B7+B8</f>
        <v>10.5</v>
      </c>
      <c r="C9" s="2">
        <f>C7+C8</f>
        <v>11.125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7C67-5E06-4FF1-BC72-F6E304B15F56}">
  <dimension ref="A1:J41"/>
  <sheetViews>
    <sheetView tabSelected="1" zoomScale="120" zoomScaleNormal="120" workbookViewId="0">
      <selection activeCell="E41" sqref="E41"/>
    </sheetView>
  </sheetViews>
  <sheetFormatPr defaultRowHeight="15" x14ac:dyDescent="0.25"/>
  <cols>
    <col min="1" max="1" width="12.140625" bestFit="1" customWidth="1"/>
    <col min="2" max="2" width="16.28515625" bestFit="1" customWidth="1"/>
    <col min="3" max="5" width="14.7109375" bestFit="1" customWidth="1"/>
    <col min="6" max="6" width="11" bestFit="1" customWidth="1"/>
    <col min="8" max="8" width="14.7109375" bestFit="1" customWidth="1"/>
  </cols>
  <sheetData>
    <row r="1" spans="1:10" x14ac:dyDescent="0.25">
      <c r="B1" s="1"/>
    </row>
    <row r="2" spans="1:10" x14ac:dyDescent="0.25">
      <c r="B2" s="1" t="s">
        <v>6</v>
      </c>
      <c r="C2">
        <v>1</v>
      </c>
      <c r="D2">
        <v>2</v>
      </c>
      <c r="E2">
        <v>3</v>
      </c>
      <c r="F2" t="s">
        <v>19</v>
      </c>
      <c r="G2" t="s">
        <v>0</v>
      </c>
      <c r="H2" s="1">
        <v>8</v>
      </c>
      <c r="I2" t="s">
        <v>18</v>
      </c>
      <c r="J2" t="s">
        <v>26</v>
      </c>
    </row>
    <row r="3" spans="1:10" x14ac:dyDescent="0.25">
      <c r="B3" t="s">
        <v>8</v>
      </c>
      <c r="C3" s="3">
        <v>50000</v>
      </c>
      <c r="D3" s="3">
        <v>50000</v>
      </c>
      <c r="E3" s="3">
        <v>50000</v>
      </c>
      <c r="F3" s="4">
        <f>SUM(C3:E3)</f>
        <v>150000</v>
      </c>
      <c r="G3" t="s">
        <v>1</v>
      </c>
      <c r="H3" s="1">
        <v>100000</v>
      </c>
      <c r="I3" t="s">
        <v>17</v>
      </c>
      <c r="J3" t="s">
        <v>27</v>
      </c>
    </row>
    <row r="4" spans="1:10" x14ac:dyDescent="0.25">
      <c r="B4" t="s">
        <v>7</v>
      </c>
      <c r="C4" s="3">
        <v>50000</v>
      </c>
      <c r="D4" s="3">
        <v>30000</v>
      </c>
      <c r="E4" s="3">
        <v>70000</v>
      </c>
      <c r="F4" s="4">
        <f>SUM(C4:E4)</f>
        <v>150000</v>
      </c>
      <c r="G4" t="s">
        <v>9</v>
      </c>
      <c r="H4" s="1">
        <v>12</v>
      </c>
      <c r="I4" t="s">
        <v>18</v>
      </c>
      <c r="J4" t="s">
        <v>26</v>
      </c>
    </row>
    <row r="6" spans="1:10" x14ac:dyDescent="0.25">
      <c r="A6" t="s">
        <v>20</v>
      </c>
    </row>
    <row r="7" spans="1:10" x14ac:dyDescent="0.25">
      <c r="A7" t="s">
        <v>10</v>
      </c>
      <c r="B7" s="2" t="s">
        <v>11</v>
      </c>
      <c r="C7" s="2">
        <f>$H$4*C4</f>
        <v>600000</v>
      </c>
      <c r="D7" s="2">
        <f>$H$4*D4</f>
        <v>360000</v>
      </c>
      <c r="E7" s="2">
        <f>$H$4*E4</f>
        <v>840000</v>
      </c>
      <c r="F7" s="4">
        <f>SUM(C7:E7)</f>
        <v>1800000</v>
      </c>
    </row>
    <row r="8" spans="1:10" x14ac:dyDescent="0.25">
      <c r="A8" s="2">
        <f>H2+H3/C3</f>
        <v>10</v>
      </c>
      <c r="B8" s="2" t="s">
        <v>12</v>
      </c>
      <c r="C8" s="2">
        <f>$A$8*C4</f>
        <v>500000</v>
      </c>
      <c r="D8" s="2">
        <f>$A$8*D4</f>
        <v>300000</v>
      </c>
      <c r="E8" s="2">
        <f>$A$8*E4</f>
        <v>700000</v>
      </c>
      <c r="F8" s="4">
        <f>SUM(C8:E8)</f>
        <v>1500000</v>
      </c>
    </row>
    <row r="9" spans="1:10" x14ac:dyDescent="0.25">
      <c r="B9" s="2" t="s">
        <v>13</v>
      </c>
      <c r="C9" s="2">
        <f>C7-C8</f>
        <v>100000</v>
      </c>
      <c r="D9" s="2">
        <f>D7-D8</f>
        <v>60000</v>
      </c>
      <c r="E9" s="2">
        <f>E7-E8</f>
        <v>140000</v>
      </c>
      <c r="F9" s="4">
        <f>SUM(C9:E9)</f>
        <v>300000</v>
      </c>
    </row>
    <row r="11" spans="1:10" x14ac:dyDescent="0.25">
      <c r="A11" t="s">
        <v>0</v>
      </c>
      <c r="B11" s="2" t="s">
        <v>11</v>
      </c>
      <c r="C11" s="2">
        <f>C7</f>
        <v>600000</v>
      </c>
      <c r="D11" s="2">
        <f>D7</f>
        <v>360000</v>
      </c>
      <c r="E11" s="2">
        <f>E7</f>
        <v>840000</v>
      </c>
      <c r="F11" s="4">
        <f>SUM(C11:E11)</f>
        <v>1800000</v>
      </c>
    </row>
    <row r="12" spans="1:10" x14ac:dyDescent="0.25">
      <c r="A12" s="2">
        <f>H2</f>
        <v>8</v>
      </c>
      <c r="B12" s="2" t="s">
        <v>14</v>
      </c>
      <c r="C12" s="1">
        <f>$A$12*C4</f>
        <v>400000</v>
      </c>
      <c r="D12" s="1">
        <f>$A$12*D4</f>
        <v>240000</v>
      </c>
      <c r="E12" s="1">
        <f>$A$12*E4</f>
        <v>560000</v>
      </c>
      <c r="F12" s="4">
        <f>SUM(C12:E12)</f>
        <v>1200000</v>
      </c>
    </row>
    <row r="13" spans="1:10" x14ac:dyDescent="0.25">
      <c r="B13" s="2" t="s">
        <v>15</v>
      </c>
      <c r="C13" s="2">
        <f>C11-C12</f>
        <v>200000</v>
      </c>
      <c r="D13" s="2">
        <f>D11-D12</f>
        <v>120000</v>
      </c>
      <c r="E13" s="2">
        <f>E11-E12</f>
        <v>280000</v>
      </c>
      <c r="F13" s="4">
        <f>SUM(C13:E13)</f>
        <v>600000</v>
      </c>
    </row>
    <row r="14" spans="1:10" x14ac:dyDescent="0.25">
      <c r="B14" s="2" t="s">
        <v>1</v>
      </c>
      <c r="C14" s="2">
        <f>$H$3</f>
        <v>100000</v>
      </c>
      <c r="D14" s="2">
        <f>$H$3</f>
        <v>100000</v>
      </c>
      <c r="E14" s="2">
        <f>$H$3</f>
        <v>100000</v>
      </c>
      <c r="F14" s="4">
        <f>SUM(C14:E14)</f>
        <v>300000</v>
      </c>
    </row>
    <row r="15" spans="1:10" x14ac:dyDescent="0.25">
      <c r="B15" s="2" t="s">
        <v>16</v>
      </c>
      <c r="C15" s="2">
        <f>C13-C14</f>
        <v>100000</v>
      </c>
      <c r="D15" s="2">
        <f>D13-D14</f>
        <v>20000</v>
      </c>
      <c r="E15" s="2">
        <f>E13-E14</f>
        <v>180000</v>
      </c>
      <c r="F15" s="4">
        <f>SUM(C15:E15)</f>
        <v>300000</v>
      </c>
    </row>
    <row r="17" spans="1:5" x14ac:dyDescent="0.25">
      <c r="A17" t="s">
        <v>21</v>
      </c>
    </row>
    <row r="18" spans="1:5" x14ac:dyDescent="0.25">
      <c r="A18" t="s">
        <v>10</v>
      </c>
      <c r="B18" s="2" t="s">
        <v>22</v>
      </c>
      <c r="C18" s="1">
        <f>C4*$H$4</f>
        <v>600000</v>
      </c>
      <c r="D18" s="1">
        <f>D4*$H$4</f>
        <v>360000</v>
      </c>
      <c r="E18" s="1">
        <f>E4*$H$4</f>
        <v>840000</v>
      </c>
    </row>
    <row r="19" spans="1:5" x14ac:dyDescent="0.25">
      <c r="A19" s="2">
        <f>H2+H3/C3</f>
        <v>10</v>
      </c>
      <c r="B19" s="2" t="s">
        <v>23</v>
      </c>
      <c r="C19" s="2">
        <f>C3*$H$2+$H$3</f>
        <v>500000</v>
      </c>
      <c r="D19" s="2">
        <f>D3*$H$2+$H$3</f>
        <v>500000</v>
      </c>
      <c r="E19" s="2">
        <f>E3*$H$2+$H$3</f>
        <v>500000</v>
      </c>
    </row>
    <row r="20" spans="1:5" x14ac:dyDescent="0.25">
      <c r="B20" s="2" t="s">
        <v>24</v>
      </c>
      <c r="C20" s="1">
        <f>(C4-C3)*$A$19</f>
        <v>0</v>
      </c>
      <c r="D20" s="1">
        <f>(D4-D3)*$A$19</f>
        <v>-200000</v>
      </c>
      <c r="E20" s="1">
        <f>(E4-E3)*$A$19</f>
        <v>200000</v>
      </c>
    </row>
    <row r="21" spans="1:5" x14ac:dyDescent="0.25">
      <c r="B21" s="2" t="s">
        <v>25</v>
      </c>
      <c r="C21" s="2">
        <f>C18-C19-C20</f>
        <v>100000</v>
      </c>
      <c r="D21" s="2">
        <f>D18-D19-D20</f>
        <v>60000</v>
      </c>
      <c r="E21" s="2">
        <f>E18-E19-E20</f>
        <v>140000</v>
      </c>
    </row>
    <row r="23" spans="1:5" x14ac:dyDescent="0.25">
      <c r="A23" t="s">
        <v>0</v>
      </c>
      <c r="B23" s="2" t="s">
        <v>22</v>
      </c>
      <c r="C23" s="2">
        <f>C18</f>
        <v>600000</v>
      </c>
      <c r="D23" s="2">
        <f>D18</f>
        <v>360000</v>
      </c>
      <c r="E23" s="2">
        <f>E18</f>
        <v>840000</v>
      </c>
    </row>
    <row r="24" spans="1:5" x14ac:dyDescent="0.25">
      <c r="A24" s="2">
        <f>H2</f>
        <v>8</v>
      </c>
      <c r="B24" s="2" t="s">
        <v>23</v>
      </c>
      <c r="C24" s="2">
        <f>C3*$H$2+$H$3</f>
        <v>500000</v>
      </c>
      <c r="D24" s="2">
        <f>D3*$H$2+$H$3</f>
        <v>500000</v>
      </c>
      <c r="E24" s="2">
        <f>E3*$H$2+$H$3</f>
        <v>500000</v>
      </c>
    </row>
    <row r="25" spans="1:5" x14ac:dyDescent="0.25">
      <c r="B25" s="2" t="s">
        <v>24</v>
      </c>
      <c r="C25" s="1">
        <f>(C4-C3)*$A$24</f>
        <v>0</v>
      </c>
      <c r="D25" s="1">
        <f>(D4-D3)*$A$24</f>
        <v>-160000</v>
      </c>
      <c r="E25" s="1">
        <f>(E4-E3)*$A$24</f>
        <v>160000</v>
      </c>
    </row>
    <row r="26" spans="1:5" x14ac:dyDescent="0.25">
      <c r="B26" s="2" t="s">
        <v>25</v>
      </c>
      <c r="C26" s="2">
        <f>C23-C24-C25</f>
        <v>100000</v>
      </c>
      <c r="D26" s="2">
        <f>D23-D24-D25</f>
        <v>20000</v>
      </c>
      <c r="E26" s="2">
        <f>E23-E24-E25</f>
        <v>180000</v>
      </c>
    </row>
    <row r="29" spans="1:5" x14ac:dyDescent="0.25">
      <c r="A29" t="s">
        <v>31</v>
      </c>
      <c r="B29" s="2" t="s">
        <v>29</v>
      </c>
      <c r="C29" s="1">
        <f>C4*$H$4</f>
        <v>600000</v>
      </c>
      <c r="D29" s="1">
        <f>D4*$H$4</f>
        <v>360000</v>
      </c>
      <c r="E29" s="1">
        <f>E4*$H$4</f>
        <v>840000</v>
      </c>
    </row>
    <row r="30" spans="1:5" x14ac:dyDescent="0.25">
      <c r="B30" s="2" t="s">
        <v>30</v>
      </c>
      <c r="C30" s="2">
        <f>C3*$H$2+0.8*$H$3</f>
        <v>480000</v>
      </c>
      <c r="D30" s="2">
        <f>D3*$H$2+0.8*$H$3</f>
        <v>480000</v>
      </c>
      <c r="E30" s="2">
        <f>E3*$H$2+0.8*$H$3</f>
        <v>480000</v>
      </c>
    </row>
    <row r="31" spans="1:5" x14ac:dyDescent="0.25">
      <c r="B31" s="2" t="s">
        <v>28</v>
      </c>
      <c r="C31" s="2">
        <f>C29-C30</f>
        <v>120000</v>
      </c>
      <c r="D31" s="2">
        <f>D29-D30</f>
        <v>-120000</v>
      </c>
      <c r="E31" s="2">
        <f>E29-E30</f>
        <v>360000</v>
      </c>
    </row>
    <row r="33" spans="1:5" x14ac:dyDescent="0.25">
      <c r="A33" t="s">
        <v>32</v>
      </c>
      <c r="B33" s="2" t="s">
        <v>33</v>
      </c>
      <c r="C33" s="2">
        <f>C21</f>
        <v>100000</v>
      </c>
      <c r="D33" s="2">
        <f>D21</f>
        <v>60000</v>
      </c>
      <c r="E33" s="2">
        <f>E21</f>
        <v>140000</v>
      </c>
    </row>
    <row r="34" spans="1:5" x14ac:dyDescent="0.25">
      <c r="B34" t="s">
        <v>34</v>
      </c>
      <c r="C34" s="2">
        <f>0.2*$H$3</f>
        <v>20000</v>
      </c>
      <c r="D34" s="2">
        <f>0.2*$H$3</f>
        <v>20000</v>
      </c>
      <c r="E34" s="2">
        <f>0.2*$H$3</f>
        <v>20000</v>
      </c>
    </row>
    <row r="35" spans="1:5" x14ac:dyDescent="0.25">
      <c r="B35" s="2" t="s">
        <v>24</v>
      </c>
      <c r="C35" s="2">
        <f>C20</f>
        <v>0</v>
      </c>
      <c r="D35" s="2">
        <f>D20</f>
        <v>-200000</v>
      </c>
      <c r="E35" s="2">
        <f>E20</f>
        <v>200000</v>
      </c>
    </row>
    <row r="36" spans="1:5" x14ac:dyDescent="0.25">
      <c r="B36" t="s">
        <v>28</v>
      </c>
      <c r="C36" s="2">
        <f>C33+C34+C35</f>
        <v>120000</v>
      </c>
      <c r="D36" s="2">
        <f>D33+D34+D35</f>
        <v>-120000</v>
      </c>
      <c r="E36" s="2">
        <f>E33+E34+E35</f>
        <v>360000</v>
      </c>
    </row>
    <row r="38" spans="1:5" x14ac:dyDescent="0.25">
      <c r="A38" t="s">
        <v>32</v>
      </c>
      <c r="B38" s="2" t="s">
        <v>35</v>
      </c>
      <c r="C38" s="2">
        <f>C26</f>
        <v>100000</v>
      </c>
      <c r="D38" s="2">
        <f>D26</f>
        <v>20000</v>
      </c>
      <c r="E38" s="2">
        <f>E26</f>
        <v>180000</v>
      </c>
    </row>
    <row r="39" spans="1:5" x14ac:dyDescent="0.25">
      <c r="B39" t="s">
        <v>34</v>
      </c>
      <c r="C39" s="2">
        <f>0.2*$H$3</f>
        <v>20000</v>
      </c>
      <c r="D39" s="2">
        <f>0.2*$H$3</f>
        <v>20000</v>
      </c>
      <c r="E39" s="2">
        <f>0.2*$H$3</f>
        <v>20000</v>
      </c>
    </row>
    <row r="40" spans="1:5" x14ac:dyDescent="0.25">
      <c r="B40" s="2" t="s">
        <v>24</v>
      </c>
      <c r="C40" s="2">
        <f>C25</f>
        <v>0</v>
      </c>
      <c r="D40" s="2">
        <f>D25</f>
        <v>-160000</v>
      </c>
      <c r="E40" s="2">
        <f>E25</f>
        <v>160000</v>
      </c>
    </row>
    <row r="41" spans="1:5" x14ac:dyDescent="0.25">
      <c r="B41" t="s">
        <v>28</v>
      </c>
      <c r="C41" s="2">
        <f>C38+C39+C40</f>
        <v>120000</v>
      </c>
      <c r="D41" s="2">
        <f>D38+D39+D40</f>
        <v>-120000</v>
      </c>
      <c r="E41" s="2">
        <f>E38+E39+E40</f>
        <v>360000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VC_AC</vt:lpstr>
      <vt:lpstr>VC_AC_costing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2022-03-08T10:34:14Z</dcterms:created>
  <dcterms:modified xsi:type="dcterms:W3CDTF">2022-03-09T08:34:22Z</dcterms:modified>
</cp:coreProperties>
</file>